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4\08.2024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1" i="5" l="1"/>
  <c r="L8" i="5"/>
  <c r="G11" i="5"/>
  <c r="M19" i="5" l="1"/>
  <c r="K19" i="5"/>
  <c r="H19" i="5"/>
  <c r="C19" i="5"/>
  <c r="E19" i="5" s="1"/>
  <c r="M18" i="5"/>
  <c r="K18" i="5"/>
  <c r="H18" i="5"/>
  <c r="E18" i="5"/>
  <c r="K17" i="5"/>
  <c r="H17" i="5"/>
  <c r="E17" i="5"/>
  <c r="M16" i="5"/>
  <c r="K16" i="5"/>
  <c r="H16" i="5"/>
  <c r="E16" i="5"/>
  <c r="D16" i="5"/>
  <c r="C16" i="5"/>
  <c r="M15" i="5"/>
  <c r="K15" i="5"/>
  <c r="H15" i="5"/>
  <c r="C15" i="5"/>
  <c r="E15" i="5" s="1"/>
  <c r="M14" i="5"/>
  <c r="K14" i="5"/>
  <c r="H14" i="5"/>
  <c r="C14" i="5"/>
  <c r="E14" i="5" s="1"/>
  <c r="M13" i="5"/>
  <c r="K13" i="5"/>
  <c r="H13" i="5"/>
  <c r="C13" i="5"/>
  <c r="E13" i="5" s="1"/>
  <c r="M12" i="5"/>
  <c r="K12" i="5"/>
  <c r="H12" i="5"/>
  <c r="H11" i="5" s="1"/>
  <c r="E12" i="5"/>
  <c r="E11" i="5" s="1"/>
  <c r="M11" i="5"/>
  <c r="J11" i="5"/>
  <c r="I11" i="5"/>
  <c r="F11" i="5"/>
  <c r="D11" i="5"/>
  <c r="M10" i="5"/>
  <c r="K10" i="5"/>
  <c r="H10" i="5"/>
  <c r="E10" i="5"/>
  <c r="M9" i="5"/>
  <c r="K9" i="5"/>
  <c r="H9" i="5"/>
  <c r="H8" i="5" s="1"/>
  <c r="E9" i="5"/>
  <c r="M8" i="5"/>
  <c r="J8" i="5"/>
  <c r="I8" i="5"/>
  <c r="G8" i="5"/>
  <c r="F8" i="5"/>
  <c r="E8" i="5"/>
  <c r="D8" i="5"/>
  <c r="C8" i="5"/>
  <c r="M7" i="5"/>
  <c r="K7" i="5"/>
  <c r="H7" i="5"/>
  <c r="E7" i="5"/>
  <c r="M6" i="5"/>
  <c r="I5" i="5"/>
  <c r="H6" i="5"/>
  <c r="H5" i="5" s="1"/>
  <c r="E6" i="5"/>
  <c r="M5" i="5"/>
  <c r="M20" i="5" s="1"/>
  <c r="L5" i="5"/>
  <c r="L20" i="5" s="1"/>
  <c r="J5" i="5"/>
  <c r="G5" i="5"/>
  <c r="F5" i="5"/>
  <c r="F20" i="5" s="1"/>
  <c r="E5" i="5"/>
  <c r="D5" i="5"/>
  <c r="D20" i="5" s="1"/>
  <c r="C5" i="5"/>
  <c r="I20" i="5" l="1"/>
  <c r="K8" i="5"/>
  <c r="AA8" i="5" s="1"/>
  <c r="AC8" i="5" s="1"/>
  <c r="J20" i="5"/>
  <c r="H20" i="5"/>
  <c r="K11" i="5"/>
  <c r="G20" i="5"/>
  <c r="K6" i="5"/>
  <c r="K5" i="5" s="1"/>
  <c r="C11" i="5"/>
  <c r="C20" i="5" s="1"/>
  <c r="E20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K20" i="5" l="1"/>
  <c r="AA11" i="5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<sst xmlns="http://schemas.openxmlformats.org/spreadsheetml/2006/main" count="47" uniqueCount="31">
  <si>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</si>
  <si>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</si>
  <si>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</si>
  <si>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</si>
  <si>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</si>
  <si>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</si>
  <si>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</si>
  <si>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</si>
  <si>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</si>
  <si>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</si>
  <si>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</si>
  <si>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</si>
  <si>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</si>
  <si>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</si>
  <si>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</si>
  <si>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</si>
  <si>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</si>
  <si>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</si>
  <si>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</si>
  <si>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</si>
  <si>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</si>
  <si>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</si>
  <si>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</si>
  <si>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</si>
  <si>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31.08.2024</t>
  </si>
  <si>
    <t>Funds received from the EC based on submitted applications for payment up to  31.08.2024</t>
  </si>
  <si>
    <t>Total funds received from the EC up to  31.08.2024</t>
  </si>
  <si>
    <t>Paid up to  31.08.2024</t>
  </si>
  <si>
    <t>Total paid up to 31.08.2024</t>
  </si>
  <si>
    <t>Total public expenditure declared to the EC with Payment claims
 as per  31.08.2024</t>
  </si>
  <si>
    <t>Total public expenditure certified to the EC with Annual Accounts 
as per 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</si>
</sst>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K23" sqref="K2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242780313</v>
      </c>
      <c r="E5" s="67">
        <f>E6+E7</f>
        <v>1763535403</v>
      </c>
      <c r="F5" s="67">
        <f t="shared" ref="F5:M5" si="0">F6+F7</f>
        <v>185179115.40000001</v>
      </c>
      <c r="G5" s="67">
        <f t="shared" si="0"/>
        <v>1214758768.3399999</v>
      </c>
      <c r="H5" s="67">
        <f t="shared" si="0"/>
        <v>1399937883.74</v>
      </c>
      <c r="I5" s="68">
        <f>+I6+I7</f>
        <v>1475226173.1786561</v>
      </c>
      <c r="J5" s="68">
        <f>+J6+J7</f>
        <v>235186921.16913903</v>
      </c>
      <c r="K5" s="67">
        <f>K6+K7</f>
        <v>1710413094.347795</v>
      </c>
      <c r="L5" s="68">
        <f>L6+L7</f>
        <v>1614547210.2075679</v>
      </c>
      <c r="M5" s="67">
        <f t="shared" si="0"/>
        <v>1143731893.7723694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3345277242.3182478</v>
      </c>
      <c r="AB5" s="47">
        <v>1461442349.48</v>
      </c>
      <c r="AC5" s="48">
        <f>+AA5-AB5</f>
        <v>1883834892.8382478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76607959</v>
      </c>
      <c r="E6" s="65">
        <f>+C6+D6</f>
        <v>515219715</v>
      </c>
      <c r="F6" s="70">
        <v>65162124.003750004</v>
      </c>
      <c r="G6" s="65">
        <v>379701017.55999994</v>
      </c>
      <c r="H6" s="65">
        <f>F6+G6</f>
        <v>444863141.56374997</v>
      </c>
      <c r="I6" s="70">
        <v>429895808.450055</v>
      </c>
      <c r="J6" s="71">
        <v>75069848.550009757</v>
      </c>
      <c r="K6" s="65">
        <f>+I6+J6</f>
        <v>504965657.00006473</v>
      </c>
      <c r="L6" s="65">
        <v>503049368.59316874</v>
      </c>
      <c r="M6" s="65">
        <f>941996590.02/1.9558</f>
        <v>481642596.39022392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987611831.96072662</v>
      </c>
      <c r="AA6" s="49">
        <f>+K6*1.95583</f>
        <v>987626980.93043661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166172354</v>
      </c>
      <c r="E7" s="65">
        <f>+C7+D7</f>
        <v>1248315688</v>
      </c>
      <c r="F7" s="70">
        <v>120016991.39624999</v>
      </c>
      <c r="G7" s="65">
        <v>835057750.77999997</v>
      </c>
      <c r="H7" s="65">
        <f>F7+G7</f>
        <v>955074742.17624998</v>
      </c>
      <c r="I7" s="70">
        <v>1045330364.728601</v>
      </c>
      <c r="J7" s="71">
        <v>160117072.61912927</v>
      </c>
      <c r="K7" s="65">
        <f>+I7+J7</f>
        <v>1205447437.3477302</v>
      </c>
      <c r="L7" s="65">
        <v>1111497841.6143992</v>
      </c>
      <c r="M7" s="65">
        <f>1294914247.82/1.9558</f>
        <v>662089297.3821454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2357614097.9646907</v>
      </c>
      <c r="AA7" s="49">
        <f t="shared" ref="AA7:AA19" si="2">+K7*1.95583</f>
        <v>2357650261.3878112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L8" si="3">D9+D10</f>
        <v>228540695</v>
      </c>
      <c r="E8" s="67">
        <f>E9+E10</f>
        <v>1668504608</v>
      </c>
      <c r="F8" s="67">
        <f t="shared" si="3"/>
        <v>158146291.68124998</v>
      </c>
      <c r="G8" s="67">
        <f t="shared" si="3"/>
        <v>1199327154.3600001</v>
      </c>
      <c r="H8" s="67">
        <f>H9+H10</f>
        <v>1357473446.0412502</v>
      </c>
      <c r="I8" s="68">
        <f>+I9+I10</f>
        <v>1396358295.7275436</v>
      </c>
      <c r="J8" s="68">
        <f>+J9+J10</f>
        <v>220846934.26796719</v>
      </c>
      <c r="K8" s="67">
        <f t="shared" si="3"/>
        <v>1617205229.9955108</v>
      </c>
      <c r="L8" s="67">
        <f t="shared" si="3"/>
        <v>1553590168.6886182</v>
      </c>
      <c r="M8" s="67">
        <f>M9+M10</f>
        <v>1002674983.1577871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3162929988.8252201</v>
      </c>
      <c r="AA8" s="46">
        <f t="shared" si="2"/>
        <v>3162978504.98212</v>
      </c>
      <c r="AB8" s="47">
        <v>942880842.37</v>
      </c>
      <c r="AC8" s="48">
        <f>+AA8-AB8</f>
        <v>2220097662.6121202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52361856</v>
      </c>
      <c r="E9" s="65">
        <f>+C9+D9</f>
        <v>388079022</v>
      </c>
      <c r="F9" s="70">
        <v>36031153.328749999</v>
      </c>
      <c r="G9" s="65">
        <v>307678078.57000005</v>
      </c>
      <c r="H9" s="65">
        <f>F9+G9</f>
        <v>343709231.89875007</v>
      </c>
      <c r="I9" s="70">
        <v>332795292.63210958</v>
      </c>
      <c r="J9" s="71">
        <v>51846592.184151061</v>
      </c>
      <c r="K9" s="65">
        <f>I9+J9</f>
        <v>384641884.81626064</v>
      </c>
      <c r="L9" s="65">
        <v>379461696.08058774</v>
      </c>
      <c r="M9" s="65">
        <f>441242560.69/1.9558</f>
        <v>225607199.45290929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752282598.32364249</v>
      </c>
      <c r="AA9" s="49">
        <f t="shared" si="2"/>
        <v>752294137.58018708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176178839</v>
      </c>
      <c r="E10" s="65">
        <f>+C10+D10</f>
        <v>1280425586</v>
      </c>
      <c r="F10" s="70">
        <v>122115138.35249999</v>
      </c>
      <c r="G10" s="72">
        <v>891649075.79000008</v>
      </c>
      <c r="H10" s="65">
        <f>F10+G10</f>
        <v>1013764214.1425</v>
      </c>
      <c r="I10" s="70">
        <v>1063563003.0954341</v>
      </c>
      <c r="J10" s="71">
        <v>169000342.08381614</v>
      </c>
      <c r="K10" s="65">
        <f>I10+J10</f>
        <v>1232563345.1792502</v>
      </c>
      <c r="L10" s="65">
        <v>1174128472.6080306</v>
      </c>
      <c r="M10" s="65">
        <f>1519789171.37/1.9558</f>
        <v>777067783.70487773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2410647390.5015774</v>
      </c>
      <c r="AA10" s="49">
        <f t="shared" si="2"/>
        <v>2410684367.4019327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91613162</v>
      </c>
      <c r="E11" s="67">
        <f t="shared" si="4"/>
        <v>686723339</v>
      </c>
      <c r="F11" s="67">
        <f t="shared" si="4"/>
        <v>87752945.907499999</v>
      </c>
      <c r="G11" s="67">
        <f t="shared" si="4"/>
        <v>473802887.06</v>
      </c>
      <c r="H11" s="67">
        <f t="shared" si="4"/>
        <v>561555832.96749997</v>
      </c>
      <c r="I11" s="68">
        <f>+I12+I13</f>
        <v>586950524.76610339</v>
      </c>
      <c r="J11" s="68">
        <f>+J12+J13</f>
        <v>90346829.742506355</v>
      </c>
      <c r="K11" s="67">
        <f t="shared" si="4"/>
        <v>677297354.50860965</v>
      </c>
      <c r="L11" s="67">
        <f t="shared" si="4"/>
        <v>619147808.08579171</v>
      </c>
      <c r="M11" s="67">
        <f t="shared" si="4"/>
        <v>512549559.38746297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1324658165.9479387</v>
      </c>
      <c r="AA11" s="46">
        <f t="shared" si="2"/>
        <v>1324678484.8685739</v>
      </c>
      <c r="AB11" s="49">
        <v>508734585.13999999</v>
      </c>
      <c r="AC11" s="48">
        <f>+AA11-AB11</f>
        <v>815943899.72857392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29653891</v>
      </c>
      <c r="E12" s="65">
        <f>+C12+D12</f>
        <v>216643102</v>
      </c>
      <c r="F12" s="65">
        <v>22900579.047499999</v>
      </c>
      <c r="G12" s="72">
        <v>142277419.19999999</v>
      </c>
      <c r="H12" s="65">
        <f t="shared" ref="H12:H19" si="5">F12+G12</f>
        <v>165177998.2475</v>
      </c>
      <c r="I12" s="73">
        <v>180636033.82373092</v>
      </c>
      <c r="J12" s="74">
        <v>28738444.171299763</v>
      </c>
      <c r="K12" s="65">
        <f t="shared" ref="K12:K17" si="6">I12+J12</f>
        <v>209374477.99503067</v>
      </c>
      <c r="L12" s="66">
        <v>182884648.485392</v>
      </c>
      <c r="M12" s="66">
        <f>243992468.84/1.9558</f>
        <v>124753281.95111975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409494604.06268096</v>
      </c>
      <c r="AA12" s="49">
        <f t="shared" si="2"/>
        <v>409500885.29702085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61959271</v>
      </c>
      <c r="E13" s="65">
        <f t="shared" ref="E13:E19" si="7">+C13+D13</f>
        <v>470080237</v>
      </c>
      <c r="F13" s="65">
        <v>64852366.860000007</v>
      </c>
      <c r="G13" s="75">
        <v>331525467.86000001</v>
      </c>
      <c r="H13" s="65">
        <f t="shared" si="5"/>
        <v>396377834.72000003</v>
      </c>
      <c r="I13" s="73">
        <v>406314490.94237244</v>
      </c>
      <c r="J13" s="76">
        <v>61608385.571206585</v>
      </c>
      <c r="K13" s="65">
        <f>I13+J13</f>
        <v>467922876.51357901</v>
      </c>
      <c r="L13" s="65">
        <v>436263159.60039967</v>
      </c>
      <c r="M13" s="65">
        <f>758451959.41/1.9558</f>
        <v>387796277.43634319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915163561.88525784</v>
      </c>
      <c r="AA13" s="49">
        <f t="shared" si="2"/>
        <v>915177599.57155323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221858660</v>
      </c>
      <c r="E14" s="67">
        <f t="shared" si="7"/>
        <v>1599658798</v>
      </c>
      <c r="F14" s="77">
        <v>182673768.41625002</v>
      </c>
      <c r="G14" s="68">
        <v>1022148729.8100005</v>
      </c>
      <c r="H14" s="68">
        <f t="shared" si="5"/>
        <v>1204822498.2262506</v>
      </c>
      <c r="I14" s="67">
        <v>1333331608.0004249</v>
      </c>
      <c r="J14" s="78">
        <v>217207277.91470027</v>
      </c>
      <c r="K14" s="68">
        <f t="shared" si="6"/>
        <v>1550538885.9151251</v>
      </c>
      <c r="L14" s="68">
        <v>1336117977.9894781</v>
      </c>
      <c r="M14" s="68">
        <f>2060371640.12/1.9558</f>
        <v>1053467450.7209326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3032543953.0728016</v>
      </c>
      <c r="AA14" s="46">
        <f t="shared" si="2"/>
        <v>3032590469.2393789</v>
      </c>
      <c r="AB14" s="49">
        <v>1591964903.49</v>
      </c>
      <c r="AC14" s="48">
        <f>+AA14-AB14</f>
        <v>1440625565.7493789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165102510</v>
      </c>
      <c r="E15" s="68">
        <f>+C15+D15</f>
        <v>1372016142</v>
      </c>
      <c r="F15" s="68">
        <v>222903094.41999999</v>
      </c>
      <c r="G15" s="68">
        <v>984010537.58000004</v>
      </c>
      <c r="H15" s="68">
        <f t="shared" si="5"/>
        <v>1206913632</v>
      </c>
      <c r="I15" s="79">
        <v>1197903532.704452</v>
      </c>
      <c r="J15" s="79">
        <v>163509774.17774385</v>
      </c>
      <c r="K15" s="68">
        <f t="shared" si="6"/>
        <v>1361413306.8821959</v>
      </c>
      <c r="L15" s="68">
        <v>1359940684.1783533</v>
      </c>
      <c r="M15" s="68">
        <f>2392427414.48/1.9558</f>
        <v>1223247476.4699867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2662652145.6001987</v>
      </c>
      <c r="AA15" s="46">
        <f t="shared" si="2"/>
        <v>2662692987.9994054</v>
      </c>
      <c r="AB15" s="49">
        <v>1226822694.46</v>
      </c>
      <c r="AC15" s="48">
        <f>+AA15-AB15</f>
        <v>1435870293.5394053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212049066</f>
        <v>212049066</v>
      </c>
      <c r="E16" s="68">
        <f t="shared" si="7"/>
        <v>1655425001</v>
      </c>
      <c r="F16" s="68">
        <v>222667669.54624999</v>
      </c>
      <c r="G16" s="68">
        <v>1235493254.2499998</v>
      </c>
      <c r="H16" s="68">
        <f>F16+G16</f>
        <v>1458160923.7962499</v>
      </c>
      <c r="I16" s="67">
        <v>1426401603.4977589</v>
      </c>
      <c r="J16" s="78">
        <v>209993324.24197364</v>
      </c>
      <c r="K16" s="68">
        <f>I16+J16</f>
        <v>1636394927.7397325</v>
      </c>
      <c r="L16" s="68">
        <v>1594872845.7887716</v>
      </c>
      <c r="M16" s="68">
        <f>2628871370.08/1.9558</f>
        <v>1344141205.685653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3200461199.6733689</v>
      </c>
      <c r="AA16" s="46">
        <f t="shared" si="2"/>
        <v>3200510291.5212011</v>
      </c>
      <c r="AB16" s="49">
        <v>1216935553</v>
      </c>
      <c r="AC16" s="48">
        <f>+AA16-AB16</f>
        <v>1983574738.5212011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101999967.73236901</v>
      </c>
      <c r="J17" s="78">
        <v>0</v>
      </c>
      <c r="K17" s="68">
        <f t="shared" si="6"/>
        <v>101999967.73236901</v>
      </c>
      <c r="L17" s="68"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199491536.89096731</v>
      </c>
      <c r="AA17" s="46">
        <f t="shared" si="2"/>
        <v>199494596.88999927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41458720</v>
      </c>
      <c r="E18" s="68">
        <f t="shared" si="7"/>
        <v>279857582</v>
      </c>
      <c r="F18" s="68">
        <v>31092785.035</v>
      </c>
      <c r="G18" s="68">
        <v>206240484.35000002</v>
      </c>
      <c r="H18" s="68">
        <f t="shared" si="5"/>
        <v>237333269.38500002</v>
      </c>
      <c r="I18" s="67">
        <v>237121153.42232499</v>
      </c>
      <c r="J18" s="78">
        <v>41233314.603939697</v>
      </c>
      <c r="K18" s="68">
        <f>I18+J18</f>
        <v>278354468.02626467</v>
      </c>
      <c r="L18" s="68">
        <v>274543742.95012206</v>
      </c>
      <c r="M18" s="68">
        <f>424678014.75/1.9558</f>
        <v>217137751.68728909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544405668.56576848</v>
      </c>
      <c r="AA18" s="46">
        <f t="shared" si="2"/>
        <v>544414019.19980919</v>
      </c>
      <c r="AB18" s="49">
        <v>184210896</v>
      </c>
      <c r="AC18" s="48">
        <f>+AA18-AB18</f>
        <v>360203123.19980919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v>143260253</v>
      </c>
      <c r="J19" s="78">
        <v>18588215.004011724</v>
      </c>
      <c r="K19" s="68">
        <f>I19+J19</f>
        <v>161848468.00401172</v>
      </c>
      <c r="L19" s="68">
        <v>161845134.844071</v>
      </c>
      <c r="M19" s="68">
        <f>312201151.93/1.9558</f>
        <v>159628362.78249311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316543233.72224611</v>
      </c>
      <c r="AA19" s="46">
        <f t="shared" si="2"/>
        <v>316548089.17628622</v>
      </c>
      <c r="AB19" s="49">
        <v>192103600.88</v>
      </c>
      <c r="AC19" s="53">
        <f>+AA19-AB19</f>
        <v>124444488.29628623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1221899938</v>
      </c>
      <c r="E20" s="67">
        <f>+C20+D20</f>
        <v>9289597543</v>
      </c>
      <c r="F20" s="67">
        <f t="shared" ref="F20:M20" si="8">+F5+F8+F11+F14+F15+F16+F17+F18+F19</f>
        <v>1110641291.5762501</v>
      </c>
      <c r="G20" s="67">
        <f t="shared" si="8"/>
        <v>6560936052.5800009</v>
      </c>
      <c r="H20" s="67">
        <f t="shared" si="8"/>
        <v>7671577344.15625</v>
      </c>
      <c r="I20" s="68">
        <f t="shared" si="8"/>
        <v>7898553112.0296335</v>
      </c>
      <c r="J20" s="68">
        <f>+J5+J8+J11+J14+J15+J16+J17+J18+J19</f>
        <v>1196912591.1219819</v>
      </c>
      <c r="K20" s="68">
        <f t="shared" si="8"/>
        <v>9095465703.1516132</v>
      </c>
      <c r="L20" s="67">
        <f>+L5+L8+L11+L14+L15+L16+L17+L18+L19</f>
        <v>8616607137.3027725</v>
      </c>
      <c r="M20" s="67">
        <f t="shared" si="8"/>
        <v>6758580248.2385788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2020-02-19T12:24:40Z</cp:lastPrinted>
  <dcterms:created xsi:type="dcterms:W3CDTF">2007-11-29T09:10:22Z</dcterms:created>
  <dcterms:modified xsi:type="dcterms:W3CDTF">2024-09-20T07:04:03Z</dcterms:modified>
</cp:coreProperties>
</file>