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7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H9" i="5" l="1"/>
  <c r="H10" i="5"/>
  <c r="L18" i="5" l="1"/>
  <c r="O18" i="5" s="1"/>
  <c r="P18" i="5" s="1"/>
  <c r="L16" i="5"/>
  <c r="O16" i="5" s="1"/>
  <c r="P16" i="5" s="1"/>
  <c r="R16" i="5" s="1"/>
  <c r="P15" i="5"/>
  <c r="P9" i="5"/>
  <c r="O9" i="5"/>
  <c r="O17" i="5"/>
  <c r="P17" i="5" s="1"/>
  <c r="O15" i="5"/>
  <c r="O14" i="5"/>
  <c r="O13" i="5"/>
  <c r="O12" i="5"/>
  <c r="P12" i="5" s="1"/>
  <c r="L9" i="5" l="1"/>
  <c r="L12" i="5"/>
  <c r="L17" i="5"/>
  <c r="L15" i="5"/>
  <c r="E18" i="5" l="1"/>
  <c r="F8" i="5" l="1"/>
  <c r="L14" i="5" l="1"/>
  <c r="M17" i="5" l="1"/>
  <c r="M15" i="5" l="1"/>
  <c r="K13" i="5" l="1"/>
  <c r="K14" i="5"/>
  <c r="K15" i="5"/>
  <c r="K16" i="5"/>
  <c r="K17" i="5"/>
  <c r="K12" i="5"/>
  <c r="K9" i="5"/>
  <c r="E13" i="5" l="1"/>
  <c r="E12" i="5" l="1"/>
  <c r="L13" i="5" l="1"/>
  <c r="H16" i="5" l="1"/>
  <c r="I5" i="5" l="1"/>
  <c r="J5" i="5"/>
  <c r="K6" i="5"/>
  <c r="K7" i="5"/>
  <c r="I8" i="5"/>
  <c r="J8" i="5"/>
  <c r="J18" i="5" s="1"/>
  <c r="K10" i="5"/>
  <c r="K8" i="5" s="1"/>
  <c r="K11" i="5"/>
  <c r="I18" i="5" l="1"/>
  <c r="K5" i="5"/>
  <c r="K18" i="5" s="1"/>
  <c r="H11" i="5"/>
  <c r="E11" i="5"/>
  <c r="M5" i="5" l="1"/>
  <c r="M8" i="5"/>
  <c r="M18" i="5" l="1"/>
  <c r="L8" i="5" l="1"/>
  <c r="L5" i="5"/>
  <c r="H6" i="5" l="1"/>
  <c r="H7" i="5"/>
  <c r="H8" i="5" l="1"/>
  <c r="H13" i="5" l="1"/>
  <c r="H14" i="5"/>
  <c r="E7" i="5" l="1"/>
  <c r="H17" i="5" l="1"/>
  <c r="E17" i="5"/>
  <c r="E16" i="5"/>
  <c r="H15" i="5"/>
  <c r="E15" i="5"/>
  <c r="E14" i="5"/>
  <c r="H12" i="5"/>
  <c r="E10" i="5"/>
  <c r="E9" i="5"/>
  <c r="G8" i="5"/>
  <c r="D8" i="5"/>
  <c r="C8" i="5"/>
  <c r="E6" i="5"/>
  <c r="E5" i="5" s="1"/>
  <c r="G5" i="5"/>
  <c r="F5" i="5"/>
  <c r="D5" i="5"/>
  <c r="C5" i="5"/>
  <c r="C18" i="5" l="1"/>
  <c r="F18" i="5"/>
  <c r="D18" i="5"/>
  <c r="E8" i="5"/>
  <c r="H5" i="5"/>
  <c r="G18" i="5"/>
  <c r="H18" i="5" l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<sst xmlns="http://schemas.openxmlformats.org/spreadsheetml/2006/main" count="43" uniqueCount="28">
  <si>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</si>
  <si>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</si>
  <si>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</si>
  <si>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</si>
  <si>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</si>
  <si>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</si>
  <si>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</si>
  <si>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</si>
  <si>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</si>
  <si>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</si>
  <si>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</si>
  <si>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</si>
  <si>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</si>
  <si>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</si>
  <si>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</si>
  <si>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</si>
  <si>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</si>
  <si>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</si>
  <si>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</si>
  <si>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</si>
  <si>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</si>
  <si>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31.07.2024</t>
  </si>
  <si>
    <t>Получени средства от ЕК на основание изпратени заявления за плащане към 31.07.2024</t>
  </si>
  <si>
    <t>Общо получени средства от ЕК към 31.07.2024</t>
  </si>
  <si>
    <t>Платено към 31.07.2024</t>
  </si>
  <si>
    <t>Общо платено към 31.07.2024</t>
  </si>
  <si>
    <t>Обща сума на публичните разходи, декларирани пред ЕК със Заявления за плащане 
към 31.07.2024</t>
  </si>
  <si>
    <t>Обща сума на публичните разходи, декларирани пред ЕК с Годишни счетоводни отчети 
към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</si>
</sst>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2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4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172" fontId="3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/>
    <xf numFmtId="172" fontId="4" fillId="2" borderId="0" xfId="0" applyNumberFormat="1" applyFont="1" applyFill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4" fillId="2" borderId="0" xfId="0" applyNumberFormat="1" applyFont="1" applyFill="1"/>
    <xf numFmtId="172" fontId="3" fillId="2" borderId="0" xfId="0" applyNumberFormat="1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BreakPreview" zoomScale="90" zoomScaleNormal="90" zoomScaleSheetLayoutView="9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I11" sqref="I11:J17"/>
    </sheetView>
  </sheetViews>
  <sheetFormatPr defaultColWidth="9.140625" defaultRowHeight="15" x14ac:dyDescent="0.25"/>
  <cols>
    <col min="1" max="1" width="40.5703125" style="24" customWidth="1"/>
    <col min="2" max="2" width="7.85546875" style="34" customWidth="1"/>
    <col min="3" max="3" width="21.7109375" style="34" customWidth="1"/>
    <col min="4" max="4" width="19.5703125" style="34" customWidth="1"/>
    <col min="5" max="5" width="20.7109375" style="34" customWidth="1"/>
    <col min="6" max="6" width="19.140625" style="34" customWidth="1"/>
    <col min="7" max="7" width="18.7109375" style="34" customWidth="1"/>
    <col min="8" max="8" width="20.28515625" style="34" customWidth="1"/>
    <col min="9" max="10" width="18.7109375" style="24" customWidth="1"/>
    <col min="11" max="11" width="18.140625" style="24" customWidth="1"/>
    <col min="12" max="12" width="22.140625" style="24" customWidth="1"/>
    <col min="13" max="13" width="21.7109375" style="24" customWidth="1"/>
    <col min="14" max="14" width="20.7109375" style="24" hidden="1" customWidth="1"/>
    <col min="15" max="15" width="18.5703125" style="24" hidden="1" customWidth="1"/>
    <col min="16" max="16" width="19.42578125" style="24" hidden="1" customWidth="1"/>
    <col min="17" max="17" width="18.140625" style="24" hidden="1" customWidth="1"/>
    <col min="18" max="18" width="15.28515625" style="24" hidden="1" customWidth="1"/>
    <col min="19" max="19" width="19.42578125" style="24" customWidth="1"/>
    <col min="20" max="20" width="19" style="24" customWidth="1"/>
    <col min="21" max="21" width="16.140625" style="24" customWidth="1"/>
    <col min="22" max="22" width="9.140625" style="24" customWidth="1"/>
    <col min="23" max="16384" width="9.140625" style="24"/>
  </cols>
  <sheetData>
    <row r="1" spans="1:21" s="9" customFormat="1" ht="11.25" customHeight="1" x14ac:dyDescent="0.2">
      <c r="A1" s="6"/>
      <c r="B1" s="6"/>
      <c r="C1" s="7"/>
      <c r="D1" s="7"/>
      <c r="E1" s="7"/>
      <c r="F1" s="7"/>
      <c r="G1" s="7"/>
      <c r="H1" s="7"/>
      <c r="I1" s="8"/>
      <c r="J1" s="8"/>
      <c r="K1" s="8"/>
      <c r="L1" s="8"/>
    </row>
    <row r="2" spans="1:21" s="10" customFormat="1" ht="12.75" customHeight="1" x14ac:dyDescent="0.2">
      <c r="A2" s="55" t="s">
        <v>11</v>
      </c>
      <c r="B2" s="55" t="s">
        <v>0</v>
      </c>
      <c r="C2" s="51" t="s">
        <v>8</v>
      </c>
      <c r="D2" s="58" t="s">
        <v>9</v>
      </c>
      <c r="E2" s="51" t="s">
        <v>10</v>
      </c>
      <c r="F2" s="51" t="s">
        <v>21</v>
      </c>
      <c r="G2" s="51" t="s">
        <v>22</v>
      </c>
      <c r="H2" s="51" t="s">
        <v>23</v>
      </c>
      <c r="I2" s="60" t="s">
        <v>24</v>
      </c>
      <c r="J2" s="61"/>
      <c r="K2" s="53" t="s">
        <v>25</v>
      </c>
      <c r="L2" s="53" t="s">
        <v>26</v>
      </c>
      <c r="M2" s="51" t="s">
        <v>27</v>
      </c>
      <c r="S2" s="44"/>
    </row>
    <row r="3" spans="1:21" s="10" customFormat="1" ht="101.25" customHeight="1" x14ac:dyDescent="0.2">
      <c r="A3" s="56"/>
      <c r="B3" s="56"/>
      <c r="C3" s="57"/>
      <c r="D3" s="59"/>
      <c r="E3" s="57"/>
      <c r="F3" s="57"/>
      <c r="G3" s="57"/>
      <c r="H3" s="57"/>
      <c r="I3" s="11" t="s">
        <v>1</v>
      </c>
      <c r="J3" s="11" t="s">
        <v>4</v>
      </c>
      <c r="K3" s="54"/>
      <c r="L3" s="54"/>
      <c r="M3" s="52"/>
      <c r="S3" s="45"/>
    </row>
    <row r="4" spans="1:21" s="10" customFormat="1" ht="18.75" customHeight="1" x14ac:dyDescent="0.2">
      <c r="A4" s="12">
        <v>1</v>
      </c>
      <c r="B4" s="13">
        <v>2</v>
      </c>
      <c r="C4" s="14">
        <v>3</v>
      </c>
      <c r="D4" s="13">
        <v>4</v>
      </c>
      <c r="E4" s="13">
        <v>5</v>
      </c>
      <c r="F4" s="13">
        <v>6</v>
      </c>
      <c r="G4" s="13">
        <v>7</v>
      </c>
      <c r="H4" s="13">
        <v>8</v>
      </c>
      <c r="I4" s="15">
        <v>9</v>
      </c>
      <c r="J4" s="16">
        <v>10</v>
      </c>
      <c r="K4" s="16">
        <v>11</v>
      </c>
      <c r="L4" s="16">
        <v>12</v>
      </c>
      <c r="M4" s="14">
        <v>13</v>
      </c>
    </row>
    <row r="5" spans="1:21" s="19" customFormat="1" ht="39.6" customHeight="1" x14ac:dyDescent="0.2">
      <c r="A5" s="17" t="s">
        <v>12</v>
      </c>
      <c r="B5" s="18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 t="shared" si="0"/>
        <v>0</v>
      </c>
      <c r="H5" s="2">
        <f t="shared" si="0"/>
        <v>32319780</v>
      </c>
      <c r="I5" s="5">
        <f>+I6+I7</f>
        <v>33017697.33054509</v>
      </c>
      <c r="J5" s="5">
        <f>+J6+J7</f>
        <v>5826652.474908351</v>
      </c>
      <c r="K5" s="5">
        <f>K6+K7</f>
        <v>38844349.805453442</v>
      </c>
      <c r="L5" s="5">
        <f>L6+L7</f>
        <v>0</v>
      </c>
      <c r="M5" s="2">
        <f t="shared" si="0"/>
        <v>0</v>
      </c>
      <c r="N5" s="19">
        <v>0</v>
      </c>
      <c r="S5" s="40"/>
      <c r="T5" s="40"/>
      <c r="U5" s="42"/>
    </row>
    <row r="6" spans="1:21" ht="29.25" customHeight="1" x14ac:dyDescent="0.25">
      <c r="A6" s="20" t="s">
        <v>5</v>
      </c>
      <c r="B6" s="21" t="s">
        <v>2</v>
      </c>
      <c r="C6" s="22">
        <v>734610000</v>
      </c>
      <c r="D6" s="22">
        <v>129637059</v>
      </c>
      <c r="E6" s="3">
        <f>+C6+D6</f>
        <v>864247059</v>
      </c>
      <c r="F6" s="3">
        <v>14692200</v>
      </c>
      <c r="G6" s="3">
        <v>0</v>
      </c>
      <c r="H6" s="3">
        <f>F6+G6</f>
        <v>14692200</v>
      </c>
      <c r="I6" s="3">
        <v>18605806.389103349</v>
      </c>
      <c r="J6" s="3">
        <v>3283377.5992801012</v>
      </c>
      <c r="K6" s="3">
        <f>+I6+J6</f>
        <v>21889183.98838345</v>
      </c>
      <c r="L6" s="23">
        <v>0</v>
      </c>
      <c r="M6" s="3">
        <v>0</v>
      </c>
      <c r="N6" s="24">
        <v>0</v>
      </c>
      <c r="S6" s="40"/>
      <c r="T6" s="40"/>
    </row>
    <row r="7" spans="1:21" ht="29.25" customHeight="1" x14ac:dyDescent="0.25">
      <c r="A7" s="20" t="s">
        <v>6</v>
      </c>
      <c r="B7" s="21" t="s">
        <v>2</v>
      </c>
      <c r="C7" s="22">
        <v>881379000</v>
      </c>
      <c r="D7" s="22">
        <v>155537473</v>
      </c>
      <c r="E7" s="3">
        <f>+C7+D7</f>
        <v>1036916473</v>
      </c>
      <c r="F7" s="3">
        <v>17627580</v>
      </c>
      <c r="G7" s="3">
        <v>0</v>
      </c>
      <c r="H7" s="3">
        <f>F7+G7</f>
        <v>17627580</v>
      </c>
      <c r="I7" s="3">
        <v>14411890.941441741</v>
      </c>
      <c r="J7" s="3">
        <v>2543274.8756282497</v>
      </c>
      <c r="K7" s="3">
        <f>+I7+J7</f>
        <v>16955165.817069992</v>
      </c>
      <c r="L7" s="23">
        <v>0</v>
      </c>
      <c r="M7" s="3">
        <v>0</v>
      </c>
      <c r="N7" s="24">
        <v>0</v>
      </c>
      <c r="S7" s="40"/>
      <c r="T7" s="40"/>
    </row>
    <row r="8" spans="1:21" s="19" customFormat="1" ht="29.25" customHeight="1" x14ac:dyDescent="0.2">
      <c r="A8" s="17" t="s">
        <v>13</v>
      </c>
      <c r="B8" s="18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1">G9+G10</f>
        <v>0</v>
      </c>
      <c r="H8" s="2">
        <f>H9+H10</f>
        <v>37807844.555</v>
      </c>
      <c r="I8" s="2">
        <f>+I9+I10</f>
        <v>45218610.96312052</v>
      </c>
      <c r="J8" s="2">
        <f>+J9+J10</f>
        <v>9284459.7792241648</v>
      </c>
      <c r="K8" s="2">
        <f t="shared" si="1"/>
        <v>54503070.742344677</v>
      </c>
      <c r="L8" s="5">
        <f>L9+L10</f>
        <v>1093661.5758257492</v>
      </c>
      <c r="M8" s="2">
        <f>M9+M10</f>
        <v>0</v>
      </c>
      <c r="N8" s="19">
        <v>0</v>
      </c>
      <c r="S8" s="40"/>
      <c r="T8" s="40"/>
      <c r="U8" s="40"/>
    </row>
    <row r="9" spans="1:21" ht="29.25" customHeight="1" x14ac:dyDescent="0.25">
      <c r="A9" s="20" t="s">
        <v>5</v>
      </c>
      <c r="B9" s="21" t="s">
        <v>2</v>
      </c>
      <c r="C9" s="22">
        <v>1171798777</v>
      </c>
      <c r="D9" s="22">
        <v>228123592</v>
      </c>
      <c r="E9" s="3">
        <f>+C9+D9</f>
        <v>1399922369</v>
      </c>
      <c r="F9" s="3">
        <v>29294970.424999997</v>
      </c>
      <c r="G9" s="3">
        <v>0</v>
      </c>
      <c r="H9" s="3">
        <f>F9+G9</f>
        <v>29294970.424999997</v>
      </c>
      <c r="I9" s="3">
        <v>41118077.225525737</v>
      </c>
      <c r="J9" s="3">
        <v>8560836.1667425074</v>
      </c>
      <c r="K9" s="3">
        <f>I9+J9</f>
        <v>49678913.39226824</v>
      </c>
      <c r="L9" s="3">
        <f>2138983.31/1.9558</f>
        <v>1093661.5758257492</v>
      </c>
      <c r="M9" s="3">
        <v>0</v>
      </c>
      <c r="N9" s="24">
        <v>0</v>
      </c>
      <c r="O9" s="40">
        <f>+L9-N9</f>
        <v>1093661.5758257492</v>
      </c>
      <c r="P9" s="40">
        <f>+O9*1.9558</f>
        <v>2138983.31</v>
      </c>
      <c r="S9" s="40"/>
      <c r="T9" s="40"/>
      <c r="U9" s="40"/>
    </row>
    <row r="10" spans="1:21" ht="29.25" customHeight="1" x14ac:dyDescent="0.25">
      <c r="A10" s="20" t="s">
        <v>6</v>
      </c>
      <c r="B10" s="21" t="s">
        <v>2</v>
      </c>
      <c r="C10" s="22">
        <v>359791316</v>
      </c>
      <c r="D10" s="22">
        <v>63492586</v>
      </c>
      <c r="E10" s="3">
        <f>+C10+D10</f>
        <v>423283902</v>
      </c>
      <c r="F10" s="3">
        <v>8512874.1300000008</v>
      </c>
      <c r="G10" s="4">
        <v>0</v>
      </c>
      <c r="H10" s="3">
        <f>F10+G10</f>
        <v>8512874.1300000008</v>
      </c>
      <c r="I10" s="3">
        <v>4100533.737594781</v>
      </c>
      <c r="J10" s="3">
        <v>723623.61248165742</v>
      </c>
      <c r="K10" s="3">
        <f>I10+J10</f>
        <v>4824157.3500764389</v>
      </c>
      <c r="L10" s="23">
        <v>0</v>
      </c>
      <c r="M10" s="3">
        <v>0</v>
      </c>
      <c r="N10" s="24">
        <v>0</v>
      </c>
      <c r="P10" s="40"/>
      <c r="S10" s="40"/>
      <c r="T10" s="40"/>
      <c r="U10" s="40"/>
    </row>
    <row r="11" spans="1:21" s="19" customFormat="1" ht="27.75" customHeight="1" x14ac:dyDescent="0.2">
      <c r="A11" s="17" t="s">
        <v>14</v>
      </c>
      <c r="B11" s="18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0</v>
      </c>
      <c r="H11" s="2">
        <f>+F11+G11</f>
        <v>2005590</v>
      </c>
      <c r="I11" s="2">
        <v>2485097.8510402231</v>
      </c>
      <c r="J11" s="2">
        <v>502924.33902742062</v>
      </c>
      <c r="K11" s="2">
        <f>+I11+J11</f>
        <v>2988022.1900676438</v>
      </c>
      <c r="L11" s="5">
        <v>0</v>
      </c>
      <c r="M11" s="2">
        <v>0</v>
      </c>
      <c r="N11" s="19">
        <v>0</v>
      </c>
      <c r="P11" s="40"/>
      <c r="S11" s="40"/>
      <c r="T11" s="40"/>
      <c r="U11" s="40"/>
    </row>
    <row r="12" spans="1:21" s="25" customFormat="1" ht="29.25" customHeight="1" x14ac:dyDescent="0.2">
      <c r="A12" s="17" t="s">
        <v>15</v>
      </c>
      <c r="B12" s="18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148811454.78</v>
      </c>
      <c r="H12" s="2">
        <f t="shared" ref="H12:H17" si="2">F12+G12</f>
        <v>175518651.34999999</v>
      </c>
      <c r="I12" s="2">
        <v>168730778.94806808</v>
      </c>
      <c r="J12" s="36">
        <v>40262440.079147987</v>
      </c>
      <c r="K12" s="2">
        <f>I12+J12</f>
        <v>208993219.02721608</v>
      </c>
      <c r="L12" s="2">
        <f>386809146.75/1.9558</f>
        <v>197775409.93455362</v>
      </c>
      <c r="M12" s="2">
        <v>0</v>
      </c>
      <c r="N12" s="25">
        <v>197057573.30504143</v>
      </c>
      <c r="O12" s="40">
        <f t="shared" ref="O12:O18" si="3">+L12-N12</f>
        <v>717836.62951219082</v>
      </c>
      <c r="P12" s="40">
        <f>+O12*1.9558</f>
        <v>1403944.8799999428</v>
      </c>
      <c r="S12" s="40"/>
      <c r="T12" s="40"/>
      <c r="U12" s="40"/>
    </row>
    <row r="13" spans="1:21" s="25" customFormat="1" ht="29.25" customHeight="1" x14ac:dyDescent="0.2">
      <c r="A13" s="26" t="s">
        <v>20</v>
      </c>
      <c r="B13" s="18" t="s">
        <v>2</v>
      </c>
      <c r="C13" s="2">
        <v>2719210005</v>
      </c>
      <c r="D13" s="2">
        <v>598707676</v>
      </c>
      <c r="E13" s="2">
        <f>C13+D13</f>
        <v>3317917681</v>
      </c>
      <c r="F13" s="38">
        <v>395854101.52999997</v>
      </c>
      <c r="G13" s="2">
        <v>55530650.719999999</v>
      </c>
      <c r="H13" s="2">
        <f t="shared" si="2"/>
        <v>451384752.25</v>
      </c>
      <c r="I13" s="37">
        <v>73499403.301922977</v>
      </c>
      <c r="J13" s="37">
        <v>18490504.333198696</v>
      </c>
      <c r="K13" s="2">
        <f t="shared" ref="K13:K17" si="4">I13+J13</f>
        <v>91989907.635121673</v>
      </c>
      <c r="L13" s="2">
        <f>138616621.05/1.9558</f>
        <v>70874640.070559368</v>
      </c>
      <c r="M13" s="2">
        <v>0</v>
      </c>
      <c r="N13" s="25">
        <v>70874640.070559368</v>
      </c>
      <c r="O13" s="40">
        <f t="shared" si="3"/>
        <v>0</v>
      </c>
      <c r="P13" s="40"/>
      <c r="S13" s="40"/>
      <c r="T13" s="40"/>
      <c r="U13" s="40"/>
    </row>
    <row r="14" spans="1:21" s="25" customFormat="1" ht="43.15" customHeight="1" x14ac:dyDescent="0.2">
      <c r="A14" s="17" t="s">
        <v>16</v>
      </c>
      <c r="B14" s="18" t="s">
        <v>2</v>
      </c>
      <c r="C14" s="2">
        <v>885510000</v>
      </c>
      <c r="D14" s="2">
        <v>207936113</v>
      </c>
      <c r="E14" s="2">
        <f t="shared" ref="E14:E17" si="5">+C14+D14</f>
        <v>1093446113</v>
      </c>
      <c r="F14" s="2">
        <v>19329912.07</v>
      </c>
      <c r="G14" s="2">
        <v>13395206.449999999</v>
      </c>
      <c r="H14" s="2">
        <f t="shared" si="2"/>
        <v>32725118.52</v>
      </c>
      <c r="I14" s="2">
        <v>18440593.625212822</v>
      </c>
      <c r="J14" s="2">
        <v>4859141.5255927145</v>
      </c>
      <c r="K14" s="2">
        <f t="shared" si="4"/>
        <v>23299735.150805537</v>
      </c>
      <c r="L14" s="2">
        <f>39288065.88/1.9558</f>
        <v>20087977.236936294</v>
      </c>
      <c r="M14" s="2">
        <v>0</v>
      </c>
      <c r="N14" s="25">
        <v>20087977.236936294</v>
      </c>
      <c r="O14" s="40">
        <f t="shared" si="3"/>
        <v>0</v>
      </c>
      <c r="P14" s="40"/>
      <c r="S14" s="40"/>
      <c r="T14" s="40"/>
      <c r="U14" s="40"/>
    </row>
    <row r="15" spans="1:21" s="25" customFormat="1" ht="29.25" customHeight="1" x14ac:dyDescent="0.2">
      <c r="A15" s="27" t="s">
        <v>17</v>
      </c>
      <c r="B15" s="18" t="s">
        <v>2</v>
      </c>
      <c r="C15" s="2">
        <v>1648947711</v>
      </c>
      <c r="D15" s="2">
        <v>318564355</v>
      </c>
      <c r="E15" s="2">
        <f t="shared" si="5"/>
        <v>1967512066</v>
      </c>
      <c r="F15" s="2">
        <v>33552903.375000007</v>
      </c>
      <c r="G15" s="2">
        <v>13643693.869999999</v>
      </c>
      <c r="H15" s="2">
        <f t="shared" si="2"/>
        <v>47196597.245000005</v>
      </c>
      <c r="I15" s="2">
        <v>95625941.212682098</v>
      </c>
      <c r="J15" s="2">
        <v>20179512.635556262</v>
      </c>
      <c r="K15" s="2">
        <f t="shared" si="4"/>
        <v>115805453.84823836</v>
      </c>
      <c r="L15" s="2">
        <f>34746877.16/1.9558</f>
        <v>17766068.6982309</v>
      </c>
      <c r="M15" s="2">
        <f>(18084550.83-40671.75)/1.9558</f>
        <v>9225830.3916555885</v>
      </c>
      <c r="N15" s="25">
        <v>17149371.760916248</v>
      </c>
      <c r="O15" s="40">
        <f t="shared" si="3"/>
        <v>616696.93731465191</v>
      </c>
      <c r="P15" s="40">
        <f>+O15*1.9558</f>
        <v>1206135.8699999962</v>
      </c>
      <c r="S15" s="40"/>
      <c r="T15" s="40"/>
      <c r="U15" s="40"/>
    </row>
    <row r="16" spans="1:21" s="25" customFormat="1" ht="29.25" customHeight="1" x14ac:dyDescent="0.2">
      <c r="A16" s="17" t="s">
        <v>18</v>
      </c>
      <c r="B16" s="18" t="s">
        <v>2</v>
      </c>
      <c r="C16" s="2">
        <v>786795000</v>
      </c>
      <c r="D16" s="2">
        <v>178124788</v>
      </c>
      <c r="E16" s="2">
        <f t="shared" si="5"/>
        <v>964919788</v>
      </c>
      <c r="F16" s="2">
        <v>15735900</v>
      </c>
      <c r="G16" s="2">
        <v>1124189.26</v>
      </c>
      <c r="H16" s="2">
        <f t="shared" si="2"/>
        <v>16860089.260000002</v>
      </c>
      <c r="I16" s="2">
        <v>37532896.330458172</v>
      </c>
      <c r="J16" s="2">
        <v>8097803.6434659446</v>
      </c>
      <c r="K16" s="2">
        <f t="shared" si="4"/>
        <v>45630699.973924115</v>
      </c>
      <c r="L16" s="2">
        <f>780847.55/1.9558</f>
        <v>399247.13672154618</v>
      </c>
      <c r="M16" s="2">
        <v>0</v>
      </c>
      <c r="N16" s="25">
        <v>352355.81347786071</v>
      </c>
      <c r="O16" s="40">
        <f t="shared" si="3"/>
        <v>46891.323243685474</v>
      </c>
      <c r="P16" s="40">
        <f>+O16*1.9558</f>
        <v>91710.050000000047</v>
      </c>
      <c r="Q16" s="41">
        <v>91710.05</v>
      </c>
      <c r="R16" s="40">
        <f>+Q16-P16</f>
        <v>0</v>
      </c>
      <c r="S16" s="40"/>
      <c r="T16" s="40"/>
      <c r="U16" s="40"/>
    </row>
    <row r="17" spans="1:22" s="25" customFormat="1" ht="28.5" x14ac:dyDescent="0.2">
      <c r="A17" s="17" t="s">
        <v>19</v>
      </c>
      <c r="B17" s="18" t="s">
        <v>2</v>
      </c>
      <c r="C17" s="2">
        <v>189450000</v>
      </c>
      <c r="D17" s="2">
        <v>21050001</v>
      </c>
      <c r="E17" s="2">
        <f t="shared" si="5"/>
        <v>210500001</v>
      </c>
      <c r="F17" s="2">
        <v>3789000</v>
      </c>
      <c r="G17" s="2">
        <v>42182105.509999998</v>
      </c>
      <c r="H17" s="2">
        <f t="shared" si="2"/>
        <v>45971105.509999998</v>
      </c>
      <c r="I17" s="2">
        <v>68964475.98001872</v>
      </c>
      <c r="J17" s="2">
        <v>7662719.5533354133</v>
      </c>
      <c r="K17" s="2">
        <f t="shared" si="4"/>
        <v>76627195.533354133</v>
      </c>
      <c r="L17" s="2">
        <f>95883730.74/1.9558</f>
        <v>49025325.05368647</v>
      </c>
      <c r="M17" s="2">
        <f>(11537394.54-226.18)/1.9558</f>
        <v>5898950.9970344612</v>
      </c>
      <c r="N17" s="25">
        <v>27584397.331015442</v>
      </c>
      <c r="O17" s="40">
        <f t="shared" si="3"/>
        <v>21440927.722671028</v>
      </c>
      <c r="P17" s="40">
        <f>+O17*1.9558</f>
        <v>41934166.439999998</v>
      </c>
      <c r="S17" s="40"/>
      <c r="T17" s="40"/>
      <c r="U17" s="40"/>
    </row>
    <row r="18" spans="1:22" s="19" customFormat="1" ht="36" customHeight="1" x14ac:dyDescent="0.2">
      <c r="A18" s="46" t="s">
        <v>3</v>
      </c>
      <c r="B18" s="47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6">+G5+G8+G11+G12+G13+G14+G15+G16+G17</f>
        <v>274687300.58999997</v>
      </c>
      <c r="H18" s="2">
        <f t="shared" ref="H18:M18" si="7">+H5+H8+H11+H12+H13+H14+H15+H16+H17</f>
        <v>841789528.68999994</v>
      </c>
      <c r="I18" s="2">
        <f t="shared" si="7"/>
        <v>543515495.54306877</v>
      </c>
      <c r="J18" s="2">
        <f t="shared" si="7"/>
        <v>115166158.36345696</v>
      </c>
      <c r="K18" s="2">
        <f t="shared" si="7"/>
        <v>658681653.90652573</v>
      </c>
      <c r="L18" s="5">
        <f>+L5+L8+L11+L12+L13+L14+L15+L16+L17</f>
        <v>357022329.706514</v>
      </c>
      <c r="M18" s="5">
        <f t="shared" si="7"/>
        <v>15124781.388690051</v>
      </c>
      <c r="N18" s="39">
        <v>333106315.51794666</v>
      </c>
      <c r="O18" s="40">
        <f t="shared" si="3"/>
        <v>23916014.18856734</v>
      </c>
      <c r="P18" s="40">
        <f>+O18*1.9558</f>
        <v>46774940.550000004</v>
      </c>
      <c r="S18" s="40"/>
      <c r="T18" s="40"/>
      <c r="U18" s="40"/>
    </row>
    <row r="19" spans="1:22" s="19" customFormat="1" ht="36" hidden="1" customHeight="1" x14ac:dyDescent="0.2">
      <c r="A19" s="48" t="s">
        <v>7</v>
      </c>
      <c r="B19" s="49"/>
      <c r="C19" s="49"/>
      <c r="D19" s="49"/>
      <c r="E19" s="50"/>
      <c r="F19" s="50"/>
      <c r="G19" s="50"/>
      <c r="H19" s="28"/>
      <c r="I19" s="29">
        <v>5313111035</v>
      </c>
      <c r="J19" s="28">
        <v>863951362</v>
      </c>
      <c r="K19" s="28">
        <v>6177062397</v>
      </c>
      <c r="L19" s="30">
        <v>5210023103.3623095</v>
      </c>
      <c r="M19" s="31"/>
    </row>
    <row r="20" spans="1:22" s="19" customFormat="1" ht="36" hidden="1" customHeight="1" x14ac:dyDescent="0.2">
      <c r="A20" s="46" t="s">
        <v>3</v>
      </c>
      <c r="B20" s="47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</row>
    <row r="21" spans="1:22" s="19" customFormat="1" ht="29.25" customHeight="1" x14ac:dyDescent="0.2">
      <c r="A21" s="6"/>
      <c r="B21" s="6"/>
      <c r="C21" s="28"/>
      <c r="D21" s="28"/>
      <c r="E21" s="28"/>
      <c r="F21" s="28"/>
      <c r="G21" s="28"/>
      <c r="H21" s="28"/>
      <c r="I21" s="28"/>
      <c r="J21" s="28"/>
      <c r="K21" s="28"/>
      <c r="L21" s="32"/>
      <c r="M21" s="32"/>
      <c r="S21" s="42"/>
      <c r="U21" s="42"/>
    </row>
    <row r="22" spans="1:22" x14ac:dyDescent="0.25">
      <c r="B22" s="6"/>
      <c r="C22" s="28"/>
      <c r="D22" s="28"/>
      <c r="E22" s="28"/>
      <c r="F22" s="28"/>
      <c r="G22" s="28"/>
      <c r="H22" s="28"/>
      <c r="I22" s="33"/>
      <c r="J22" s="28"/>
      <c r="K22" s="28"/>
      <c r="L22" s="32"/>
      <c r="M22" s="32"/>
      <c r="V22" s="43"/>
    </row>
    <row r="23" spans="1:22" x14ac:dyDescent="0.25">
      <c r="K23" s="35"/>
    </row>
    <row r="24" spans="1:22" x14ac:dyDescent="0.25">
      <c r="K24" s="35"/>
    </row>
    <row r="25" spans="1:22" x14ac:dyDescent="0.25">
      <c r="K25" s="35"/>
    </row>
    <row r="26" spans="1:22" x14ac:dyDescent="0.25">
      <c r="K26" s="35"/>
    </row>
    <row r="27" spans="1:22" x14ac:dyDescent="0.25">
      <c r="B27" s="24"/>
      <c r="C27" s="24"/>
      <c r="D27" s="24"/>
      <c r="E27" s="24"/>
      <c r="F27" s="24"/>
      <c r="G27" s="24"/>
      <c r="H27" s="24"/>
      <c r="K27" s="35"/>
    </row>
  </sheetData>
  <mergeCells count="16">
    <mergeCell ref="S2:S3"/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/>
  <ignoredErrors>
    <ignoredError sqref="E13 K11 H8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2024-04-23T13:15:49Z</cp:lastPrinted>
  <dcterms:created xsi:type="dcterms:W3CDTF">2007-11-29T09:10:22Z</dcterms:created>
  <dcterms:modified xsi:type="dcterms:W3CDTF">2024-08-15T08:32:09Z</dcterms:modified>
</cp:coreProperties>
</file>