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2024\05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E18" i="5" l="1"/>
  <c r="F8" i="5" l="1"/>
  <c r="F17" i="5" l="1"/>
  <c r="F16" i="5"/>
  <c r="F15" i="5"/>
  <c r="L15" i="5" l="1"/>
  <c r="L17" i="5" l="1"/>
  <c r="L14" i="5"/>
  <c r="L12" i="5"/>
  <c r="M17" i="5" l="1"/>
  <c r="L16" i="5" l="1"/>
  <c r="M15" i="5" l="1"/>
  <c r="K13" i="5" l="1"/>
  <c r="K14" i="5"/>
  <c r="K15" i="5"/>
  <c r="K16" i="5"/>
  <c r="K17" i="5"/>
  <c r="K12" i="5"/>
  <c r="K9" i="5"/>
  <c r="E13" i="5" l="1"/>
  <c r="E12" i="5" l="1"/>
  <c r="L13" i="5" l="1"/>
  <c r="H16" i="5" l="1"/>
  <c r="I5" i="5" l="1"/>
  <c r="J5" i="5"/>
  <c r="K6" i="5"/>
  <c r="K7" i="5"/>
  <c r="I8" i="5"/>
  <c r="I18" i="5" s="1"/>
  <c r="J8" i="5"/>
  <c r="J18" i="5" s="1"/>
  <c r="K10" i="5"/>
  <c r="K8" i="5" s="1"/>
  <c r="K11" i="5"/>
  <c r="K5" i="5" l="1"/>
  <c r="K18" i="5" s="1"/>
  <c r="H11" i="5"/>
  <c r="E11" i="5"/>
  <c r="M5" i="5" l="1"/>
  <c r="M8" i="5"/>
  <c r="M18" i="5" l="1"/>
  <c r="L8" i="5" l="1"/>
  <c r="L5" i="5"/>
  <c r="L18" i="5" l="1"/>
  <c r="H6" i="5"/>
  <c r="H7" i="5"/>
  <c r="H9" i="5"/>
  <c r="H10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H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<sst xmlns="http://schemas.openxmlformats.org/spreadsheetml/2006/main" count="43" uniqueCount="28">
  <si>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</si>
  <si>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</si>
  <si>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</si>
  <si>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</si>
  <si>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</si>
  <si>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</si>
  <si>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</si>
  <si>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</si>
  <si>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</si>
  <si>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</si>
  <si>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</si>
  <si>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</si>
  <si>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</si>
  <si>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</si>
  <si>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</si>
  <si>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</si>
  <si>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</si>
  <si>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</si>
  <si>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</si>
  <si>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</si>
  <si>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</si>
  <si>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31.05.2024</t>
  </si>
  <si>
    <t>Получени средства от ЕК на основание изпратени заявления за плащане към 31.05.2024</t>
  </si>
  <si>
    <t>Общо получени средства от ЕК към 31.05.2024</t>
  </si>
  <si>
    <t>Платено към 31.05.2024</t>
  </si>
  <si>
    <t>Общо платено към 31.05.2024</t>
  </si>
  <si>
    <t>Обща сума на публичните разходи, декларирани пред ЕК със Заявления за плащане 
към 31.05.2024</t>
  </si>
  <si>
    <t>Обща сума на публичните разходи, декларирани пред ЕК с Годишни счетоводни отчети 
към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</si>
</sst>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90" zoomScaleNormal="90" zoomScaleSheetLayoutView="9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F5" sqref="F5:G17"/>
    </sheetView>
  </sheetViews>
  <sheetFormatPr defaultColWidth="9.140625" defaultRowHeight="15" x14ac:dyDescent="0.25"/>
  <cols>
    <col min="1" max="1" width="37.85546875" style="24" customWidth="1"/>
    <col min="2" max="2" width="7.85546875" style="34" customWidth="1"/>
    <col min="3" max="3" width="21.7109375" style="34" customWidth="1"/>
    <col min="4" max="4" width="19.5703125" style="34" customWidth="1"/>
    <col min="5" max="5" width="20.7109375" style="34" customWidth="1"/>
    <col min="6" max="6" width="19.140625" style="34" customWidth="1"/>
    <col min="7" max="7" width="18.7109375" style="34" customWidth="1"/>
    <col min="8" max="8" width="20.28515625" style="34" customWidth="1"/>
    <col min="9" max="10" width="18.7109375" style="24" customWidth="1"/>
    <col min="11" max="11" width="18.140625" style="24" customWidth="1"/>
    <col min="12" max="12" width="22.140625" style="24" customWidth="1"/>
    <col min="13" max="13" width="21.7109375" style="24" customWidth="1"/>
    <col min="14" max="16384" width="9.140625" style="24"/>
  </cols>
  <sheetData>
    <row r="1" spans="1:13" s="9" customFormat="1" ht="11.25" customHeight="1" x14ac:dyDescent="0.2">
      <c r="A1" s="6"/>
      <c r="B1" s="6"/>
      <c r="C1" s="7"/>
      <c r="D1" s="7"/>
      <c r="E1" s="7"/>
      <c r="F1" s="7"/>
      <c r="G1" s="7"/>
      <c r="H1" s="7"/>
      <c r="I1" s="8"/>
      <c r="J1" s="8"/>
      <c r="K1" s="8"/>
      <c r="L1" s="8"/>
    </row>
    <row r="2" spans="1:13" s="10" customFormat="1" ht="12.75" customHeight="1" x14ac:dyDescent="0.2">
      <c r="A2" s="47" t="s">
        <v>11</v>
      </c>
      <c r="B2" s="47" t="s">
        <v>0</v>
      </c>
      <c r="C2" s="43" t="s">
        <v>8</v>
      </c>
      <c r="D2" s="50" t="s">
        <v>9</v>
      </c>
      <c r="E2" s="43" t="s">
        <v>10</v>
      </c>
      <c r="F2" s="43" t="s">
        <v>21</v>
      </c>
      <c r="G2" s="43" t="s">
        <v>22</v>
      </c>
      <c r="H2" s="43" t="s">
        <v>23</v>
      </c>
      <c r="I2" s="52" t="s">
        <v>24</v>
      </c>
      <c r="J2" s="53"/>
      <c r="K2" s="45" t="s">
        <v>25</v>
      </c>
      <c r="L2" s="45" t="s">
        <v>26</v>
      </c>
      <c r="M2" s="43" t="s">
        <v>27</v>
      </c>
    </row>
    <row r="3" spans="1:13" s="10" customFormat="1" ht="94.5" customHeight="1" x14ac:dyDescent="0.2">
      <c r="A3" s="48"/>
      <c r="B3" s="48"/>
      <c r="C3" s="49"/>
      <c r="D3" s="51"/>
      <c r="E3" s="49"/>
      <c r="F3" s="49"/>
      <c r="G3" s="49"/>
      <c r="H3" s="49"/>
      <c r="I3" s="11" t="s">
        <v>1</v>
      </c>
      <c r="J3" s="11" t="s">
        <v>4</v>
      </c>
      <c r="K3" s="46"/>
      <c r="L3" s="46"/>
      <c r="M3" s="44"/>
    </row>
    <row r="4" spans="1:13" s="10" customFormat="1" ht="18.75" customHeight="1" x14ac:dyDescent="0.2">
      <c r="A4" s="12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5">
        <v>9</v>
      </c>
      <c r="J4" s="16">
        <v>10</v>
      </c>
      <c r="K4" s="16">
        <v>11</v>
      </c>
      <c r="L4" s="16">
        <v>12</v>
      </c>
      <c r="M4" s="14">
        <v>13</v>
      </c>
    </row>
    <row r="5" spans="1:13" s="19" customFormat="1" ht="39.6" customHeight="1" x14ac:dyDescent="0.2">
      <c r="A5" s="17" t="s">
        <v>12</v>
      </c>
      <c r="B5" s="1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0</v>
      </c>
      <c r="H5" s="2">
        <f t="shared" si="0"/>
        <v>32319780</v>
      </c>
      <c r="I5" s="5">
        <f>+I6+I7</f>
        <v>13339100.064934067</v>
      </c>
      <c r="J5" s="5">
        <f>+J6+J7</f>
        <v>2353958.8358906452</v>
      </c>
      <c r="K5" s="5">
        <f>K6+K7</f>
        <v>15693058.900824713</v>
      </c>
      <c r="L5" s="5">
        <f>L6+L7</f>
        <v>0</v>
      </c>
      <c r="M5" s="2">
        <f t="shared" si="0"/>
        <v>0</v>
      </c>
    </row>
    <row r="6" spans="1:13" ht="29.25" customHeight="1" x14ac:dyDescent="0.25">
      <c r="A6" s="20" t="s">
        <v>5</v>
      </c>
      <c r="B6" s="21" t="s">
        <v>2</v>
      </c>
      <c r="C6" s="22">
        <v>734610000</v>
      </c>
      <c r="D6" s="22">
        <v>129637059</v>
      </c>
      <c r="E6" s="3">
        <f>+C6+D6</f>
        <v>864247059</v>
      </c>
      <c r="F6" s="3">
        <v>14692200</v>
      </c>
      <c r="G6" s="3">
        <v>0</v>
      </c>
      <c r="H6" s="3">
        <f>F6+G6</f>
        <v>14692200</v>
      </c>
      <c r="I6" s="3">
        <v>0</v>
      </c>
      <c r="J6" s="3">
        <v>0</v>
      </c>
      <c r="K6" s="3">
        <f>+I6+J6</f>
        <v>0</v>
      </c>
      <c r="L6" s="23">
        <v>0</v>
      </c>
      <c r="M6" s="3">
        <v>0</v>
      </c>
    </row>
    <row r="7" spans="1:13" ht="29.25" customHeight="1" x14ac:dyDescent="0.25">
      <c r="A7" s="20" t="s">
        <v>6</v>
      </c>
      <c r="B7" s="21" t="s">
        <v>2</v>
      </c>
      <c r="C7" s="22">
        <v>881379000</v>
      </c>
      <c r="D7" s="22">
        <v>155537473</v>
      </c>
      <c r="E7" s="3">
        <f>+C7+D7</f>
        <v>1036916473</v>
      </c>
      <c r="F7" s="3">
        <v>17627580</v>
      </c>
      <c r="G7" s="3">
        <v>0</v>
      </c>
      <c r="H7" s="3">
        <f>F7+G7</f>
        <v>17627580</v>
      </c>
      <c r="I7" s="3">
        <v>13339100.064934067</v>
      </c>
      <c r="J7" s="3">
        <v>2353958.8358906452</v>
      </c>
      <c r="K7" s="3">
        <f>+I7+J7</f>
        <v>15693058.900824713</v>
      </c>
      <c r="L7" s="23">
        <v>0</v>
      </c>
      <c r="M7" s="3">
        <v>0</v>
      </c>
    </row>
    <row r="8" spans="1:13" s="19" customFormat="1" ht="29.25" customHeight="1" x14ac:dyDescent="0.2">
      <c r="A8" s="17" t="s">
        <v>13</v>
      </c>
      <c r="B8" s="1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38289754.324999996</v>
      </c>
      <c r="G8" s="2">
        <f t="shared" ref="G8:K8" si="1">G9+G10</f>
        <v>0</v>
      </c>
      <c r="H8" s="2">
        <f>H9+H10</f>
        <v>38289754.324999996</v>
      </c>
      <c r="I8" s="2">
        <f>+I9+I10</f>
        <v>33565154.195405535</v>
      </c>
      <c r="J8" s="2">
        <f>+J9+J10</f>
        <v>7020774.4998287167</v>
      </c>
      <c r="K8" s="2">
        <f t="shared" si="1"/>
        <v>40585928.695234247</v>
      </c>
      <c r="L8" s="5">
        <f>L9+L10</f>
        <v>0</v>
      </c>
      <c r="M8" s="2">
        <f>M9+M10</f>
        <v>0</v>
      </c>
    </row>
    <row r="9" spans="1:13" ht="29.25" customHeight="1" x14ac:dyDescent="0.25">
      <c r="A9" s="20" t="s">
        <v>5</v>
      </c>
      <c r="B9" s="21" t="s">
        <v>2</v>
      </c>
      <c r="C9" s="22">
        <v>1171798777</v>
      </c>
      <c r="D9" s="22">
        <v>228123592</v>
      </c>
      <c r="E9" s="3">
        <f>+C9+D9</f>
        <v>1399922369</v>
      </c>
      <c r="F9" s="3">
        <v>29294970.424999997</v>
      </c>
      <c r="G9" s="3">
        <v>0</v>
      </c>
      <c r="H9" s="3">
        <f>F9+G9</f>
        <v>29294970.424999997</v>
      </c>
      <c r="I9" s="3">
        <v>33093054.646876264</v>
      </c>
      <c r="J9" s="3">
        <v>6937462.81629794</v>
      </c>
      <c r="K9" s="3">
        <f>I9+J9</f>
        <v>40030517.463174202</v>
      </c>
      <c r="L9" s="23">
        <v>0</v>
      </c>
      <c r="M9" s="3">
        <v>0</v>
      </c>
    </row>
    <row r="10" spans="1:13" ht="29.25" customHeight="1" x14ac:dyDescent="0.25">
      <c r="A10" s="20" t="s">
        <v>6</v>
      </c>
      <c r="B10" s="21" t="s">
        <v>2</v>
      </c>
      <c r="C10" s="22">
        <v>359791316</v>
      </c>
      <c r="D10" s="22">
        <v>63492586</v>
      </c>
      <c r="E10" s="3">
        <f>+C10+D10</f>
        <v>423283902</v>
      </c>
      <c r="F10" s="3">
        <v>8994783.9000000004</v>
      </c>
      <c r="G10" s="4">
        <v>0</v>
      </c>
      <c r="H10" s="3">
        <f>F10+G10</f>
        <v>8994783.9000000004</v>
      </c>
      <c r="I10" s="3">
        <v>472099.54852926888</v>
      </c>
      <c r="J10" s="3">
        <v>83311.683530777213</v>
      </c>
      <c r="K10" s="3">
        <f>I10+J10</f>
        <v>555411.23206004605</v>
      </c>
      <c r="L10" s="23">
        <v>0</v>
      </c>
      <c r="M10" s="3">
        <v>0</v>
      </c>
    </row>
    <row r="11" spans="1:13" s="19" customFormat="1" ht="27.75" customHeight="1" x14ac:dyDescent="0.2">
      <c r="A11" s="17" t="s">
        <v>14</v>
      </c>
      <c r="B11" s="18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0</v>
      </c>
      <c r="H11" s="2">
        <f>+F11+G11</f>
        <v>2005590</v>
      </c>
      <c r="I11" s="2">
        <v>1387279.415900155</v>
      </c>
      <c r="J11" s="2">
        <v>282034.21053977084</v>
      </c>
      <c r="K11" s="2">
        <f>+I11+J11</f>
        <v>1669313.6264399257</v>
      </c>
      <c r="L11" s="5">
        <v>0</v>
      </c>
      <c r="M11" s="2">
        <v>0</v>
      </c>
    </row>
    <row r="12" spans="1:13" s="25" customFormat="1" ht="29.25" customHeight="1" x14ac:dyDescent="0.2">
      <c r="A12" s="17" t="s">
        <v>15</v>
      </c>
      <c r="B12" s="18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148811453.78</v>
      </c>
      <c r="H12" s="2">
        <f t="shared" ref="H12:H17" si="2">F12+G12</f>
        <v>175518650.34999999</v>
      </c>
      <c r="I12" s="2">
        <v>166866522.09036571</v>
      </c>
      <c r="J12" s="36">
        <v>39855300.332851015</v>
      </c>
      <c r="K12" s="2">
        <f>I12+J12</f>
        <v>206721822.42321673</v>
      </c>
      <c r="L12" s="2">
        <f>385405201.87/1.9558</f>
        <v>197057573.30504143</v>
      </c>
      <c r="M12" s="2">
        <v>0</v>
      </c>
    </row>
    <row r="13" spans="1:13" s="25" customFormat="1" ht="29.25" customHeight="1" x14ac:dyDescent="0.2">
      <c r="A13" s="26" t="s">
        <v>20</v>
      </c>
      <c r="B13" s="18" t="s">
        <v>2</v>
      </c>
      <c r="C13" s="2">
        <v>2719210005</v>
      </c>
      <c r="D13" s="2">
        <v>598707676</v>
      </c>
      <c r="E13" s="2">
        <f>C13+D13</f>
        <v>3317917681</v>
      </c>
      <c r="F13" s="54">
        <v>395854101.52999997</v>
      </c>
      <c r="G13" s="2">
        <v>55530650.719999999</v>
      </c>
      <c r="H13" s="2">
        <f t="shared" si="2"/>
        <v>451384752.25</v>
      </c>
      <c r="I13" s="37">
        <v>73180611.254556894</v>
      </c>
      <c r="J13" s="37">
        <v>18361915.984518081</v>
      </c>
      <c r="K13" s="2">
        <f t="shared" ref="K13:K17" si="3">I13+J13</f>
        <v>91542527.239074975</v>
      </c>
      <c r="L13" s="2">
        <f>138616621.05/1.9558</f>
        <v>70874640.070559368</v>
      </c>
      <c r="M13" s="2">
        <v>0</v>
      </c>
    </row>
    <row r="14" spans="1:13" s="25" customFormat="1" ht="43.15" customHeight="1" x14ac:dyDescent="0.2">
      <c r="A14" s="17" t="s">
        <v>16</v>
      </c>
      <c r="B14" s="18" t="s">
        <v>2</v>
      </c>
      <c r="C14" s="2">
        <v>885510000</v>
      </c>
      <c r="D14" s="2">
        <v>207936113</v>
      </c>
      <c r="E14" s="2">
        <f t="shared" ref="E14:E17" si="4">+C14+D14</f>
        <v>1093446113</v>
      </c>
      <c r="F14" s="2">
        <v>19329912.07</v>
      </c>
      <c r="G14" s="2">
        <v>13395206.449999999</v>
      </c>
      <c r="H14" s="2">
        <f t="shared" si="2"/>
        <v>32725118.52</v>
      </c>
      <c r="I14" s="2">
        <v>18027361.534489192</v>
      </c>
      <c r="J14" s="2">
        <v>4768820.8024214776</v>
      </c>
      <c r="K14" s="2">
        <f t="shared" si="3"/>
        <v>22796182.336910669</v>
      </c>
      <c r="L14" s="2">
        <f>39288065.88/1.9558</f>
        <v>20087977.236936294</v>
      </c>
      <c r="M14" s="2">
        <v>0</v>
      </c>
    </row>
    <row r="15" spans="1:13" s="25" customFormat="1" ht="29.25" customHeight="1" x14ac:dyDescent="0.2">
      <c r="A15" s="27" t="s">
        <v>17</v>
      </c>
      <c r="B15" s="18" t="s">
        <v>2</v>
      </c>
      <c r="C15" s="2">
        <v>1648947711</v>
      </c>
      <c r="D15" s="2">
        <v>318564355</v>
      </c>
      <c r="E15" s="2">
        <f t="shared" si="4"/>
        <v>1967512066</v>
      </c>
      <c r="F15" s="2">
        <f>41223692.775+1</f>
        <v>41223693.774999999</v>
      </c>
      <c r="G15" s="2">
        <v>11993583.51</v>
      </c>
      <c r="H15" s="2">
        <f t="shared" si="2"/>
        <v>53217277.284999996</v>
      </c>
      <c r="I15" s="2">
        <v>78006955.251734555</v>
      </c>
      <c r="J15" s="2">
        <v>16520090.115194062</v>
      </c>
      <c r="K15" s="2">
        <f t="shared" si="3"/>
        <v>94527045.366928622</v>
      </c>
      <c r="L15" s="2">
        <f>33540741.29/1.9558</f>
        <v>17149371.760916248</v>
      </c>
      <c r="M15" s="2">
        <f>(18084550.83-40671.75)/1.9558</f>
        <v>9225830.3916555885</v>
      </c>
    </row>
    <row r="16" spans="1:13" s="25" customFormat="1" ht="29.25" customHeight="1" x14ac:dyDescent="0.2">
      <c r="A16" s="17" t="s">
        <v>18</v>
      </c>
      <c r="B16" s="18" t="s">
        <v>2</v>
      </c>
      <c r="C16" s="2">
        <v>786795000</v>
      </c>
      <c r="D16" s="2">
        <v>178124788</v>
      </c>
      <c r="E16" s="2">
        <f t="shared" si="4"/>
        <v>964919788</v>
      </c>
      <c r="F16" s="2">
        <f>19669875+1</f>
        <v>19669876</v>
      </c>
      <c r="G16" s="2">
        <v>279081.81</v>
      </c>
      <c r="H16" s="2">
        <f t="shared" si="2"/>
        <v>19948957.809999999</v>
      </c>
      <c r="I16" s="2">
        <v>34621397.437405095</v>
      </c>
      <c r="J16" s="2">
        <v>7474653.7940414054</v>
      </c>
      <c r="K16" s="2">
        <f t="shared" si="3"/>
        <v>42096051.231446497</v>
      </c>
      <c r="L16" s="2">
        <f>689137.5/1.9558</f>
        <v>352355.81347786071</v>
      </c>
      <c r="M16" s="2">
        <v>0</v>
      </c>
    </row>
    <row r="17" spans="1:13" s="25" customFormat="1" ht="28.5" x14ac:dyDescent="0.2">
      <c r="A17" s="17" t="s">
        <v>19</v>
      </c>
      <c r="B17" s="18" t="s">
        <v>2</v>
      </c>
      <c r="C17" s="2">
        <v>189450000</v>
      </c>
      <c r="D17" s="2">
        <v>21050001</v>
      </c>
      <c r="E17" s="2">
        <f t="shared" si="4"/>
        <v>210500001</v>
      </c>
      <c r="F17" s="2">
        <f>4736250+1</f>
        <v>4736251</v>
      </c>
      <c r="G17" s="2">
        <v>23584758.469999999</v>
      </c>
      <c r="H17" s="2">
        <f t="shared" si="2"/>
        <v>28321009.469999999</v>
      </c>
      <c r="I17" s="2">
        <v>64374353.438693538</v>
      </c>
      <c r="J17" s="2">
        <v>7152705.9376326166</v>
      </c>
      <c r="K17" s="2">
        <f t="shared" si="3"/>
        <v>71527059.376326159</v>
      </c>
      <c r="L17" s="2">
        <f>53949564.3/1.9558</f>
        <v>27584397.331015442</v>
      </c>
      <c r="M17" s="2">
        <f>(11537394.54-226.18)/1.9558</f>
        <v>5898950.9970344612</v>
      </c>
    </row>
    <row r="18" spans="1:13" s="19" customFormat="1" ht="36" customHeight="1" x14ac:dyDescent="0.2">
      <c r="A18" s="38" t="s">
        <v>3</v>
      </c>
      <c r="B18" s="39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580136155.26999998</v>
      </c>
      <c r="G18" s="2">
        <f t="shared" ref="G18" si="5">+G5+G8+G11+G12+G13+G14+G15+G16+G17</f>
        <v>253594734.73999998</v>
      </c>
      <c r="H18" s="2">
        <f t="shared" ref="H18:M18" si="6">+H5+H8+H11+H12+H13+H14+H15+H16+H17</f>
        <v>833730890.00999987</v>
      </c>
      <c r="I18" s="2">
        <f t="shared" si="6"/>
        <v>483368734.68348479</v>
      </c>
      <c r="J18" s="2">
        <f t="shared" si="6"/>
        <v>103790254.51291782</v>
      </c>
      <c r="K18" s="2">
        <f t="shared" si="6"/>
        <v>587158989.19640255</v>
      </c>
      <c r="L18" s="5">
        <f t="shared" si="6"/>
        <v>333106315.51794666</v>
      </c>
      <c r="M18" s="5">
        <f t="shared" si="6"/>
        <v>15124781.388690051</v>
      </c>
    </row>
    <row r="19" spans="1:13" s="19" customFormat="1" ht="36" hidden="1" customHeight="1" x14ac:dyDescent="0.2">
      <c r="A19" s="40" t="s">
        <v>7</v>
      </c>
      <c r="B19" s="41"/>
      <c r="C19" s="41"/>
      <c r="D19" s="41"/>
      <c r="E19" s="42"/>
      <c r="F19" s="42"/>
      <c r="G19" s="42"/>
      <c r="H19" s="28"/>
      <c r="I19" s="29">
        <v>5313111035</v>
      </c>
      <c r="J19" s="28">
        <v>863951362</v>
      </c>
      <c r="K19" s="28">
        <v>6177062397</v>
      </c>
      <c r="L19" s="30">
        <v>5210023103.3623095</v>
      </c>
      <c r="M19" s="31"/>
    </row>
    <row r="20" spans="1:13" s="19" customFormat="1" ht="36" hidden="1" customHeight="1" x14ac:dyDescent="0.2">
      <c r="A20" s="38" t="s">
        <v>3</v>
      </c>
      <c r="B20" s="39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</row>
    <row r="21" spans="1:13" s="19" customFormat="1" ht="29.25" customHeight="1" x14ac:dyDescent="0.2">
      <c r="A21" s="6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32"/>
    </row>
    <row r="22" spans="1:13" x14ac:dyDescent="0.25">
      <c r="B22" s="6"/>
      <c r="C22" s="28"/>
      <c r="D22" s="28"/>
      <c r="E22" s="28"/>
      <c r="F22" s="28"/>
      <c r="G22" s="28"/>
      <c r="H22" s="28"/>
      <c r="I22" s="33"/>
      <c r="J22" s="28"/>
      <c r="K22" s="28"/>
      <c r="L22" s="32"/>
      <c r="M22" s="32"/>
    </row>
    <row r="23" spans="1:13" x14ac:dyDescent="0.25">
      <c r="K23" s="35"/>
    </row>
    <row r="24" spans="1:13" x14ac:dyDescent="0.25">
      <c r="K24" s="35"/>
    </row>
    <row r="25" spans="1:13" x14ac:dyDescent="0.25">
      <c r="K25" s="35"/>
    </row>
    <row r="26" spans="1:13" x14ac:dyDescent="0.25">
      <c r="K26" s="35"/>
    </row>
    <row r="27" spans="1:13" x14ac:dyDescent="0.25">
      <c r="B27" s="24"/>
      <c r="C27" s="24"/>
      <c r="D27" s="24"/>
      <c r="E27" s="24"/>
      <c r="F27" s="24"/>
      <c r="G27" s="24"/>
      <c r="H27" s="24"/>
      <c r="K27" s="3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2024-04-23T13:15:49Z</cp:lastPrinted>
  <dcterms:created xsi:type="dcterms:W3CDTF">2007-11-29T09:10:22Z</dcterms:created>
  <dcterms:modified xsi:type="dcterms:W3CDTF">2024-06-26T10:29:53Z</dcterms:modified>
</cp:coreProperties>
</file>