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2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M17" i="5" l="1"/>
  <c r="L17" i="5" l="1"/>
  <c r="L16" i="5"/>
  <c r="M15" i="5"/>
  <c r="L15" i="5"/>
  <c r="L14" i="5"/>
  <c r="L13" i="5"/>
  <c r="L12" i="5"/>
  <c r="K13" i="5" l="1"/>
  <c r="K14" i="5"/>
  <c r="K15" i="5"/>
  <c r="K16" i="5"/>
  <c r="K17" i="5"/>
  <c r="K12" i="5"/>
  <c r="K10" i="5"/>
  <c r="K11" i="5"/>
  <c r="K9" i="5"/>
  <c r="E18" i="5" l="1"/>
  <c r="C18" i="5"/>
  <c r="J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K8" i="5"/>
  <c r="H10" i="5"/>
  <c r="E10" i="5"/>
  <c r="H9" i="5"/>
  <c r="H8" i="5" s="1"/>
  <c r="E9" i="5"/>
  <c r="E8" i="5" s="1"/>
  <c r="M8" i="5"/>
  <c r="L8" i="5"/>
  <c r="L18" i="5" s="1"/>
  <c r="J8" i="5"/>
  <c r="I8" i="5"/>
  <c r="G8" i="5"/>
  <c r="F8" i="5"/>
  <c r="F18" i="5" s="1"/>
  <c r="D8" i="5"/>
  <c r="D18" i="5" s="1"/>
  <c r="C8" i="5"/>
  <c r="K7" i="5"/>
  <c r="H7" i="5"/>
  <c r="E7" i="5"/>
  <c r="E5" i="5" s="1"/>
  <c r="K6" i="5"/>
  <c r="K5" i="5" s="1"/>
  <c r="H6" i="5"/>
  <c r="H5" i="5" s="1"/>
  <c r="E6" i="5"/>
  <c r="M5" i="5"/>
  <c r="M18" i="5" s="1"/>
  <c r="L5" i="5"/>
  <c r="J5" i="5"/>
  <c r="I5" i="5"/>
  <c r="I18" i="5" s="1"/>
  <c r="G5" i="5"/>
  <c r="G18" i="5" s="1"/>
  <c r="F5" i="5"/>
  <c r="D5" i="5"/>
  <c r="C5" i="5"/>
  <c r="H18" i="5" l="1"/>
  <c r="K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<sst xmlns="http://schemas.openxmlformats.org/spreadsheetml/2006/main" count="43" uniqueCount="29">
  <si>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</si>
  <si>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</si>
  <si>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</si>
  <si>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</si>
  <si>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</si>
  <si>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</si>
  <si>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</si>
  <si>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</si>
  <si>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</si>
  <si>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</si>
  <si>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</si>
  <si>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</si>
  <si>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</si>
  <si>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</si>
  <si>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</si>
  <si>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</si>
  <si>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</si>
  <si>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</si>
  <si>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</si>
  <si>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</si>
  <si>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</si>
  <si>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</si>
  <si>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29.02.2024</t>
  </si>
  <si>
    <t>Funds received from the EC based on submitted applications for payment up to  29.02.2024</t>
  </si>
  <si>
    <t>Paid up to  29.02.2024</t>
  </si>
  <si>
    <t>Total paid up to 29.02.2024</t>
  </si>
  <si>
    <t>Total public expenditure declared to the EC with Payment claims
 as per  29.02.2024</t>
  </si>
  <si>
    <t>Total public expenditure certified to the EC with Annual Accounts 
as per  29.02.2024</t>
  </si>
  <si>
    <t>Total funds received from the EC up to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</si>
</sst>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4" fillId="2" borderId="1" xfId="3" applyNumberFormat="1" applyFont="1" applyFill="1" applyBorder="1" applyAlignment="1">
      <alignment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172" fontId="1" fillId="2" borderId="1" xfId="3" applyNumberFormat="1" applyFont="1" applyFill="1" applyBorder="1" applyAlignment="1">
      <alignment horizontal="right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5" fillId="0" borderId="3" xfId="0" applyNumberFormat="1" applyFont="1" applyFill="1" applyBorder="1" applyAlignment="1">
      <alignment horizontal="center" vertical="center"/>
    </xf>
    <xf numFmtId="172" fontId="5" fillId="0" borderId="1" xfId="3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7109375" style="11" bestFit="1" customWidth="1"/>
    <col min="4" max="4" width="20.42578125" style="11" bestFit="1" customWidth="1"/>
    <col min="5" max="5" width="20.7109375" style="11" customWidth="1"/>
    <col min="6" max="6" width="19.140625" style="11" customWidth="1"/>
    <col min="7" max="7" width="18.7109375" style="11" customWidth="1"/>
    <col min="8" max="8" width="18.7109375" style="11" bestFit="1" customWidth="1"/>
    <col min="9" max="9" width="18.7109375" style="6" bestFit="1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51" t="s">
        <v>9</v>
      </c>
      <c r="B2" s="49" t="s">
        <v>4</v>
      </c>
      <c r="C2" s="49" t="s">
        <v>19</v>
      </c>
      <c r="D2" s="54" t="s">
        <v>20</v>
      </c>
      <c r="E2" s="49" t="s">
        <v>21</v>
      </c>
      <c r="F2" s="49" t="s">
        <v>22</v>
      </c>
      <c r="G2" s="49" t="s">
        <v>23</v>
      </c>
      <c r="H2" s="49" t="s">
        <v>28</v>
      </c>
      <c r="I2" s="56" t="s">
        <v>24</v>
      </c>
      <c r="J2" s="57"/>
      <c r="K2" s="49" t="s">
        <v>25</v>
      </c>
      <c r="L2" s="49" t="s">
        <v>26</v>
      </c>
      <c r="M2" s="49" t="s">
        <v>27</v>
      </c>
      <c r="N2" s="1"/>
      <c r="O2" s="1"/>
    </row>
    <row r="3" spans="1:17" s="17" customFormat="1" ht="94.5" customHeight="1" x14ac:dyDescent="0.2">
      <c r="A3" s="52"/>
      <c r="B3" s="53"/>
      <c r="C3" s="53"/>
      <c r="D3" s="55"/>
      <c r="E3" s="53"/>
      <c r="F3" s="53"/>
      <c r="G3" s="53"/>
      <c r="H3" s="53"/>
      <c r="I3" s="29" t="s">
        <v>2</v>
      </c>
      <c r="J3" s="29" t="s">
        <v>3</v>
      </c>
      <c r="K3" s="50"/>
      <c r="L3" s="50"/>
      <c r="M3" s="50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40399725</v>
      </c>
      <c r="G5" s="32">
        <f t="shared" si="0"/>
        <v>0</v>
      </c>
      <c r="H5" s="32">
        <f t="shared" si="0"/>
        <v>40399725</v>
      </c>
      <c r="I5" s="33">
        <f>+I6+I7</f>
        <v>0</v>
      </c>
      <c r="J5" s="33">
        <f>+J6+J7</f>
        <v>0</v>
      </c>
      <c r="K5" s="34">
        <f>K6+K7</f>
        <v>0</v>
      </c>
      <c r="L5" s="33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5">
        <v>734610000</v>
      </c>
      <c r="D6" s="35">
        <v>129637059</v>
      </c>
      <c r="E6" s="36">
        <f>+C6+D6</f>
        <v>864247059</v>
      </c>
      <c r="F6" s="37">
        <v>18365250</v>
      </c>
      <c r="G6" s="36">
        <v>0</v>
      </c>
      <c r="H6" s="36">
        <f>F6+G6</f>
        <v>18365250</v>
      </c>
      <c r="I6" s="38">
        <v>0</v>
      </c>
      <c r="J6" s="38">
        <v>0</v>
      </c>
      <c r="K6" s="38">
        <f>+I6+J6</f>
        <v>0</v>
      </c>
      <c r="L6" s="38">
        <v>0</v>
      </c>
      <c r="M6" s="36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5">
        <v>881379000</v>
      </c>
      <c r="D7" s="35">
        <v>155537473</v>
      </c>
      <c r="E7" s="36">
        <f>+C7+D7</f>
        <v>1036916473</v>
      </c>
      <c r="F7" s="37">
        <v>22034475</v>
      </c>
      <c r="G7" s="36">
        <v>0</v>
      </c>
      <c r="H7" s="36">
        <f>F7+G7</f>
        <v>22034475</v>
      </c>
      <c r="I7" s="38">
        <v>0</v>
      </c>
      <c r="J7" s="38">
        <v>0</v>
      </c>
      <c r="K7" s="38">
        <f>+I7+J7</f>
        <v>0</v>
      </c>
      <c r="L7" s="38">
        <v>0</v>
      </c>
      <c r="M7" s="36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38289752.324999996</v>
      </c>
      <c r="G8" s="32">
        <f t="shared" si="1"/>
        <v>0</v>
      </c>
      <c r="H8" s="32">
        <f>H9+H10</f>
        <v>38289752.324999996</v>
      </c>
      <c r="I8" s="33">
        <f>+I9+I10</f>
        <v>2463148.8115020222</v>
      </c>
      <c r="J8" s="33">
        <f>+J9+J10</f>
        <v>661734.48612609482</v>
      </c>
      <c r="K8" s="34">
        <f t="shared" si="1"/>
        <v>3124883.2976281168</v>
      </c>
      <c r="L8" s="33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5">
        <v>1171798777</v>
      </c>
      <c r="D9" s="35">
        <v>228123592</v>
      </c>
      <c r="E9" s="36">
        <f>+C9+D9</f>
        <v>1399922369</v>
      </c>
      <c r="F9" s="37">
        <v>29294969.424999997</v>
      </c>
      <c r="G9" s="36">
        <v>0</v>
      </c>
      <c r="H9" s="36">
        <f>F9+G9</f>
        <v>29294969.424999997</v>
      </c>
      <c r="I9" s="43">
        <v>2463148.8115020222</v>
      </c>
      <c r="J9" s="43">
        <v>661734.48612609482</v>
      </c>
      <c r="K9" s="38">
        <f>I9+J9</f>
        <v>3124883.2976281168</v>
      </c>
      <c r="L9" s="38">
        <v>0</v>
      </c>
      <c r="M9" s="36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5">
        <v>359791316</v>
      </c>
      <c r="D10" s="35">
        <v>63492586</v>
      </c>
      <c r="E10" s="36">
        <f>+C10+D10</f>
        <v>423283902</v>
      </c>
      <c r="F10" s="37">
        <v>8994782.9000000004</v>
      </c>
      <c r="G10" s="39">
        <v>0</v>
      </c>
      <c r="H10" s="36">
        <f>F10+G10</f>
        <v>8994782.9000000004</v>
      </c>
      <c r="I10" s="38">
        <v>0</v>
      </c>
      <c r="J10" s="38">
        <v>0</v>
      </c>
      <c r="K10" s="38">
        <f>I10+J10</f>
        <v>0</v>
      </c>
      <c r="L10" s="38">
        <v>0</v>
      </c>
      <c r="M10" s="36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2">
        <v>2506987.5</v>
      </c>
      <c r="G11" s="32">
        <v>0</v>
      </c>
      <c r="H11" s="32">
        <f>+F11+G11</f>
        <v>2506987.5</v>
      </c>
      <c r="I11" s="33">
        <v>0</v>
      </c>
      <c r="J11" s="33">
        <v>0</v>
      </c>
      <c r="K11" s="34">
        <f>+I11+J11</f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40">
        <v>1228150000</v>
      </c>
      <c r="D12" s="40">
        <v>271443382</v>
      </c>
      <c r="E12" s="32">
        <f>+C12+D12</f>
        <v>1499593382</v>
      </c>
      <c r="F12" s="32">
        <v>30703750</v>
      </c>
      <c r="G12" s="32">
        <v>148811453.78</v>
      </c>
      <c r="H12" s="40">
        <f t="shared" ref="H12:H17" si="2">F12+G12</f>
        <v>179515203.78</v>
      </c>
      <c r="I12" s="34">
        <v>166061889.98532593</v>
      </c>
      <c r="J12" s="41">
        <v>39673960.640750982</v>
      </c>
      <c r="K12" s="34">
        <f>I12+J12</f>
        <v>205735850.62607691</v>
      </c>
      <c r="L12" s="32">
        <f>380026385.91/1.9558</f>
        <v>194307386.18979448</v>
      </c>
      <c r="M12" s="32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40">
        <v>2719210005</v>
      </c>
      <c r="D13" s="40">
        <v>598707676</v>
      </c>
      <c r="E13" s="40">
        <f>C13+D13</f>
        <v>3317917681</v>
      </c>
      <c r="F13" s="40">
        <v>38026750</v>
      </c>
      <c r="G13" s="40">
        <v>55530650.719999999</v>
      </c>
      <c r="H13" s="40">
        <f t="shared" si="2"/>
        <v>93557400.719999999</v>
      </c>
      <c r="I13" s="42">
        <v>58452420.000715807</v>
      </c>
      <c r="J13" s="42">
        <v>12421132.94100203</v>
      </c>
      <c r="K13" s="34">
        <f t="shared" ref="K13:K17" si="3">I13+J13</f>
        <v>70873552.941717833</v>
      </c>
      <c r="L13" s="32">
        <f>138616621.05/1.9558</f>
        <v>70874640.070559368</v>
      </c>
      <c r="M13" s="32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40">
        <v>885510000</v>
      </c>
      <c r="D14" s="40">
        <v>207936113</v>
      </c>
      <c r="E14" s="40">
        <f t="shared" ref="E14:E17" si="4">+C14+D14</f>
        <v>1093446113</v>
      </c>
      <c r="F14" s="40">
        <v>22137750</v>
      </c>
      <c r="G14" s="40">
        <v>13395205.449999999</v>
      </c>
      <c r="H14" s="40">
        <f>F14+G14</f>
        <v>35532955.450000003</v>
      </c>
      <c r="I14" s="34">
        <v>17919595.3584923</v>
      </c>
      <c r="J14" s="34">
        <v>4745266.1938921073</v>
      </c>
      <c r="K14" s="34">
        <f t="shared" si="3"/>
        <v>22664861.552384406</v>
      </c>
      <c r="L14" s="32">
        <f>35224662.65/1.9558</f>
        <v>18010360.287350446</v>
      </c>
      <c r="M14" s="32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40">
        <v>1648947711</v>
      </c>
      <c r="D15" s="40">
        <v>318564355</v>
      </c>
      <c r="E15" s="40">
        <f t="shared" si="4"/>
        <v>1967512066</v>
      </c>
      <c r="F15" s="40">
        <v>41223692.775000006</v>
      </c>
      <c r="G15" s="32">
        <v>11631219.470000001</v>
      </c>
      <c r="H15" s="40">
        <f t="shared" si="2"/>
        <v>52854912.245000005</v>
      </c>
      <c r="I15" s="33">
        <v>62774756.159022003</v>
      </c>
      <c r="J15" s="33">
        <v>13428537.48101829</v>
      </c>
      <c r="K15" s="34">
        <f t="shared" si="3"/>
        <v>76203293.640040293</v>
      </c>
      <c r="L15" s="32">
        <f>29139820.42/1.9558</f>
        <v>14899182.135187648</v>
      </c>
      <c r="M15" s="32">
        <f>(18084550.83-40671.75)/1.9558</f>
        <v>9225830.3916555885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40">
        <v>786795000</v>
      </c>
      <c r="D16" s="40">
        <v>178124788</v>
      </c>
      <c r="E16" s="40">
        <f t="shared" si="4"/>
        <v>964919788</v>
      </c>
      <c r="F16" s="40">
        <v>19669875</v>
      </c>
      <c r="G16" s="32">
        <v>0</v>
      </c>
      <c r="H16" s="40">
        <f t="shared" si="2"/>
        <v>19669875</v>
      </c>
      <c r="I16" s="33">
        <v>25795096.613713872</v>
      </c>
      <c r="J16" s="33">
        <v>5538382.5588113489</v>
      </c>
      <c r="K16" s="34">
        <f t="shared" si="3"/>
        <v>31333479.17252522</v>
      </c>
      <c r="L16" s="32">
        <f>689137.5/1.9558</f>
        <v>352355.81347786071</v>
      </c>
      <c r="M16" s="32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40">
        <v>189450000</v>
      </c>
      <c r="D17" s="40">
        <v>21050001</v>
      </c>
      <c r="E17" s="40">
        <f t="shared" si="4"/>
        <v>210500001</v>
      </c>
      <c r="F17" s="40">
        <v>4736250</v>
      </c>
      <c r="G17" s="32">
        <v>19338563.010000002</v>
      </c>
      <c r="H17" s="40">
        <f t="shared" si="2"/>
        <v>24074813.010000002</v>
      </c>
      <c r="I17" s="33">
        <v>45917994.836974584</v>
      </c>
      <c r="J17" s="33">
        <v>5101999.4263305096</v>
      </c>
      <c r="K17" s="34">
        <f t="shared" si="3"/>
        <v>51019994.26330509</v>
      </c>
      <c r="L17" s="32">
        <f>44236454.24/1.9558</f>
        <v>22618086.839145109</v>
      </c>
      <c r="M17" s="32">
        <f>(11537394.54-226.18)/1.9558</f>
        <v>5898950.9970344612</v>
      </c>
      <c r="N17" s="1"/>
      <c r="O17" s="1"/>
      <c r="P17" s="24"/>
    </row>
    <row r="18" spans="1:16" s="21" customFormat="1" ht="36" customHeight="1" x14ac:dyDescent="0.25">
      <c r="A18" s="44" t="s">
        <v>8</v>
      </c>
      <c r="B18" s="45"/>
      <c r="C18" s="34">
        <f>+C5+C8+C11+C12+C13+C14+C15+C16+C17</f>
        <v>10705921309</v>
      </c>
      <c r="D18" s="34">
        <f>+D5+D8+D11+D12+D13+D14+D15+D16+D17</f>
        <v>2193817865</v>
      </c>
      <c r="E18" s="34">
        <f>+C18+D18</f>
        <v>12899739174</v>
      </c>
      <c r="F18" s="34">
        <f>+F5+F8+F11+F12+F13+F14+F15+F16+F17</f>
        <v>237694532.59999999</v>
      </c>
      <c r="G18" s="34">
        <f t="shared" ref="G18:M18" si="5">+G5+G8+G11+G12+G13+G14+G15+G16+G17</f>
        <v>248707092.42999998</v>
      </c>
      <c r="H18" s="34">
        <f>+H5+H8+H11+H12+H13+H14+H15+H16+H17</f>
        <v>486401625.02999997</v>
      </c>
      <c r="I18" s="33">
        <f>+I5+I8+I11+I12+I13+I14+I15+I16+I17</f>
        <v>379384901.76574653</v>
      </c>
      <c r="J18" s="33">
        <f>+J5+J8+J11+J12+J13+J14+J15+J16+J17</f>
        <v>81571013.727931365</v>
      </c>
      <c r="K18" s="33">
        <f>+K5+K8+K11+K12+K13+K14+K15+K16+K17</f>
        <v>460955915.49367779</v>
      </c>
      <c r="L18" s="34">
        <f>+L5+L8+L11+L12+L13+L14+L15+L16+L17</f>
        <v>321062011.33551496</v>
      </c>
      <c r="M18" s="34">
        <f t="shared" si="5"/>
        <v>15124781.388690051</v>
      </c>
      <c r="N18" s="1"/>
      <c r="O18" s="1"/>
      <c r="P18" s="6"/>
    </row>
    <row r="19" spans="1:16" s="21" customFormat="1" ht="36" hidden="1" customHeight="1" x14ac:dyDescent="0.2">
      <c r="A19" s="46" t="s">
        <v>1</v>
      </c>
      <c r="B19" s="47"/>
      <c r="C19" s="47"/>
      <c r="D19" s="47"/>
      <c r="E19" s="48"/>
      <c r="F19" s="48"/>
      <c r="G19" s="48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44" t="s">
        <v>0</v>
      </c>
      <c r="B20" s="45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2024-03-26T12:48:17Z</dcterms:modified>
</cp:coreProperties>
</file>