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2024\01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K13" i="5" l="1"/>
  <c r="K14" i="5"/>
  <c r="K15" i="5"/>
  <c r="K16" i="5"/>
  <c r="K17" i="5"/>
  <c r="K12" i="5"/>
  <c r="K9" i="5"/>
  <c r="I18" i="5" l="1"/>
  <c r="J18" i="5"/>
  <c r="L18" i="5"/>
  <c r="H18" i="5"/>
  <c r="L12" i="5"/>
  <c r="L17" i="5" l="1"/>
  <c r="L15" i="5"/>
  <c r="C18" i="5" l="1"/>
  <c r="E13" i="5"/>
  <c r="E12" i="5" l="1"/>
  <c r="L13" i="5" l="1"/>
  <c r="L14" i="5"/>
  <c r="H16" i="5" l="1"/>
  <c r="I5" i="5" l="1"/>
  <c r="J5" i="5"/>
  <c r="K6" i="5"/>
  <c r="K5" i="5" s="1"/>
  <c r="K7" i="5"/>
  <c r="I8" i="5"/>
  <c r="J8" i="5"/>
  <c r="K8" i="5"/>
  <c r="K18" i="5" s="1"/>
  <c r="K10" i="5"/>
  <c r="K11" i="5"/>
  <c r="H11" i="5" l="1"/>
  <c r="E11" i="5"/>
  <c r="M5" i="5" l="1"/>
  <c r="M8" i="5"/>
  <c r="M18" i="5" l="1"/>
  <c r="L8" i="5" l="1"/>
  <c r="L5" i="5"/>
  <c r="H6" i="5" l="1"/>
  <c r="H7" i="5"/>
  <c r="H9" i="5"/>
  <c r="H10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F8" i="5"/>
  <c r="D8" i="5"/>
  <c r="C8" i="5"/>
  <c r="E6" i="5"/>
  <c r="E5" i="5" s="1"/>
  <c r="G5" i="5"/>
  <c r="F5" i="5"/>
  <c r="D5" i="5"/>
  <c r="C5" i="5"/>
  <c r="F18" i="5" l="1"/>
  <c r="D18" i="5"/>
  <c r="E8" i="5"/>
  <c r="H5" i="5"/>
  <c r="G18" i="5"/>
  <c r="E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<sst xmlns="http://schemas.openxmlformats.org/spreadsheetml/2006/main" count="43" uniqueCount="28">
  <si>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</si>
  <si>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</si>
  <si>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</si>
  <si>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</si>
  <si>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</si>
  <si>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</si>
  <si>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</si>
  <si>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</si>
  <si>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</si>
  <si>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</si>
  <si>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</si>
  <si>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</si>
  <si>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</si>
  <si>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</si>
  <si>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</si>
  <si>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</si>
  <si>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</si>
  <si>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</si>
  <si>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</si>
  <si>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</si>
  <si>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</si>
  <si>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31.01.2024</t>
  </si>
  <si>
    <t>Получени средства от ЕК на основание изпратени заявления за плащане към 31.01.2024</t>
  </si>
  <si>
    <t>Общо получени средства от ЕК към 31.01.2024</t>
  </si>
  <si>
    <t>Платено към 31.01.2024</t>
  </si>
  <si>
    <t>Общо платено към 31.01.2024</t>
  </si>
  <si>
    <t>Обща сума на публичните разходи, декларирани пред ЕК със Заявления за плащане 
към 31.01.2024</t>
  </si>
  <si>
    <t>Обща сума на публичните разходи, декларирани пред ЕК с Годишни счетоводни отчети 
към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</si>
</sst>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72" fontId="4" fillId="0" borderId="1" xfId="0" applyNumberFormat="1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 vertical="center"/>
    </xf>
    <xf numFmtId="172" fontId="4" fillId="0" borderId="1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69" fontId="4" fillId="2" borderId="0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80" zoomScaleNormal="90" zoomScaleSheetLayoutView="8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L12" sqref="L12:L17"/>
    </sheetView>
  </sheetViews>
  <sheetFormatPr defaultColWidth="9.140625" defaultRowHeight="15" x14ac:dyDescent="0.25"/>
  <cols>
    <col min="1" max="1" width="37.85546875" style="38" customWidth="1"/>
    <col min="2" max="2" width="7.85546875" style="55" customWidth="1"/>
    <col min="3" max="3" width="21.7109375" style="55" bestFit="1" customWidth="1"/>
    <col min="4" max="4" width="19.5703125" style="55" customWidth="1"/>
    <col min="5" max="5" width="20.7109375" style="55" customWidth="1"/>
    <col min="6" max="6" width="19.140625" style="55" customWidth="1"/>
    <col min="7" max="7" width="18.7109375" style="55" customWidth="1"/>
    <col min="8" max="8" width="20.28515625" style="55" customWidth="1"/>
    <col min="9" max="9" width="18.7109375" style="38" bestFit="1" customWidth="1"/>
    <col min="10" max="10" width="16.28515625" style="38" customWidth="1"/>
    <col min="11" max="11" width="18.140625" style="38" customWidth="1"/>
    <col min="12" max="12" width="22.140625" style="38" customWidth="1"/>
    <col min="13" max="13" width="21.7109375" style="38" customWidth="1"/>
    <col min="14" max="14" width="19.140625" style="38" customWidth="1"/>
    <col min="15" max="15" width="14.5703125" style="38" customWidth="1"/>
    <col min="16" max="16" width="21.28515625" style="38" customWidth="1"/>
    <col min="17" max="17" width="11.28515625" style="38" bestFit="1" customWidth="1"/>
    <col min="18" max="16384" width="9.140625" style="38"/>
  </cols>
  <sheetData>
    <row r="1" spans="1:17" s="12" customFormat="1" ht="11.25" customHeight="1" x14ac:dyDescent="0.2">
      <c r="A1" s="9"/>
      <c r="B1" s="9"/>
      <c r="C1" s="10"/>
      <c r="D1" s="10"/>
      <c r="E1" s="10"/>
      <c r="F1" s="10"/>
      <c r="G1" s="10"/>
      <c r="H1" s="10"/>
      <c r="I1" s="11"/>
      <c r="J1" s="11"/>
      <c r="K1" s="11"/>
      <c r="L1" s="11"/>
    </row>
    <row r="2" spans="1:17" s="19" customFormat="1" ht="12.75" customHeight="1" x14ac:dyDescent="0.2">
      <c r="A2" s="13" t="s">
        <v>11</v>
      </c>
      <c r="B2" s="13" t="s">
        <v>0</v>
      </c>
      <c r="C2" s="14" t="s">
        <v>8</v>
      </c>
      <c r="D2" s="15" t="s">
        <v>9</v>
      </c>
      <c r="E2" s="14" t="s">
        <v>10</v>
      </c>
      <c r="F2" s="14" t="s">
        <v>21</v>
      </c>
      <c r="G2" s="14" t="s">
        <v>22</v>
      </c>
      <c r="H2" s="14" t="s">
        <v>23</v>
      </c>
      <c r="I2" s="16" t="s">
        <v>24</v>
      </c>
      <c r="J2" s="17"/>
      <c r="K2" s="18" t="s">
        <v>25</v>
      </c>
      <c r="L2" s="18" t="s">
        <v>26</v>
      </c>
      <c r="M2" s="14" t="s">
        <v>27</v>
      </c>
      <c r="N2" s="12"/>
      <c r="O2" s="12"/>
    </row>
    <row r="3" spans="1:17" s="19" customFormat="1" ht="94.5" customHeight="1" x14ac:dyDescent="0.2">
      <c r="A3" s="20"/>
      <c r="B3" s="20"/>
      <c r="C3" s="21"/>
      <c r="D3" s="22"/>
      <c r="E3" s="21"/>
      <c r="F3" s="21"/>
      <c r="G3" s="21"/>
      <c r="H3" s="21"/>
      <c r="I3" s="23" t="s">
        <v>1</v>
      </c>
      <c r="J3" s="23" t="s">
        <v>4</v>
      </c>
      <c r="K3" s="24"/>
      <c r="L3" s="24"/>
      <c r="M3" s="25"/>
      <c r="N3" s="12"/>
      <c r="O3" s="12"/>
    </row>
    <row r="4" spans="1:17" s="19" customFormat="1" ht="18.75" customHeight="1" x14ac:dyDescent="0.2">
      <c r="A4" s="26">
        <v>1</v>
      </c>
      <c r="B4" s="27">
        <v>2</v>
      </c>
      <c r="C4" s="28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9">
        <v>9</v>
      </c>
      <c r="J4" s="30">
        <v>10</v>
      </c>
      <c r="K4" s="30">
        <v>11</v>
      </c>
      <c r="L4" s="30">
        <v>12</v>
      </c>
      <c r="M4" s="28">
        <v>13</v>
      </c>
      <c r="N4" s="12"/>
      <c r="O4" s="12"/>
    </row>
    <row r="5" spans="1:17" s="33" customFormat="1" ht="39.6" customHeight="1" x14ac:dyDescent="0.2">
      <c r="A5" s="31" t="s">
        <v>12</v>
      </c>
      <c r="B5" s="32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40399725</v>
      </c>
      <c r="G5" s="2">
        <f t="shared" si="0"/>
        <v>0</v>
      </c>
      <c r="H5" s="2">
        <f t="shared" si="0"/>
        <v>40399725</v>
      </c>
      <c r="I5" s="5">
        <f>+I6+I7</f>
        <v>0</v>
      </c>
      <c r="J5" s="5">
        <f>+J6+J7</f>
        <v>0</v>
      </c>
      <c r="K5" s="5">
        <f>K6+K7</f>
        <v>0</v>
      </c>
      <c r="L5" s="5">
        <f>L6+L7</f>
        <v>0</v>
      </c>
      <c r="M5" s="2">
        <f t="shared" si="0"/>
        <v>0</v>
      </c>
      <c r="N5" s="12"/>
      <c r="O5" s="12"/>
    </row>
    <row r="6" spans="1:17" ht="29.25" customHeight="1" x14ac:dyDescent="0.25">
      <c r="A6" s="34" t="s">
        <v>5</v>
      </c>
      <c r="B6" s="35" t="s">
        <v>2</v>
      </c>
      <c r="C6" s="36">
        <v>734610000</v>
      </c>
      <c r="D6" s="36">
        <v>129637059</v>
      </c>
      <c r="E6" s="3">
        <f>+C6+D6</f>
        <v>864247059</v>
      </c>
      <c r="F6" s="3">
        <v>18365250</v>
      </c>
      <c r="G6" s="3">
        <v>0</v>
      </c>
      <c r="H6" s="3">
        <f>F6+G6</f>
        <v>18365250</v>
      </c>
      <c r="I6" s="37">
        <v>0</v>
      </c>
      <c r="J6" s="37">
        <v>0</v>
      </c>
      <c r="K6" s="37">
        <f>+I6+J6</f>
        <v>0</v>
      </c>
      <c r="L6" s="37">
        <v>0</v>
      </c>
      <c r="M6" s="3">
        <v>0</v>
      </c>
      <c r="N6" s="12"/>
      <c r="O6" s="12"/>
    </row>
    <row r="7" spans="1:17" ht="29.25" customHeight="1" x14ac:dyDescent="0.25">
      <c r="A7" s="34" t="s">
        <v>6</v>
      </c>
      <c r="B7" s="35" t="s">
        <v>2</v>
      </c>
      <c r="C7" s="36">
        <v>881379000</v>
      </c>
      <c r="D7" s="36">
        <v>155537473</v>
      </c>
      <c r="E7" s="3">
        <f>+C7+D7</f>
        <v>1036916473</v>
      </c>
      <c r="F7" s="3">
        <v>22034475</v>
      </c>
      <c r="G7" s="3">
        <v>0</v>
      </c>
      <c r="H7" s="3">
        <f>F7+G7</f>
        <v>22034475</v>
      </c>
      <c r="I7" s="37">
        <v>0</v>
      </c>
      <c r="J7" s="37">
        <v>0</v>
      </c>
      <c r="K7" s="37">
        <f>+I7+J7</f>
        <v>0</v>
      </c>
      <c r="L7" s="37">
        <v>0</v>
      </c>
      <c r="M7" s="3">
        <v>0</v>
      </c>
      <c r="N7" s="12"/>
      <c r="O7" s="12"/>
    </row>
    <row r="8" spans="1:17" s="33" customFormat="1" ht="29.25" customHeight="1" x14ac:dyDescent="0.2">
      <c r="A8" s="31" t="s">
        <v>13</v>
      </c>
      <c r="B8" s="32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 t="shared" ref="F8:K8" si="1">F9+F10</f>
        <v>38289752.324999996</v>
      </c>
      <c r="G8" s="2">
        <f t="shared" si="1"/>
        <v>0</v>
      </c>
      <c r="H8" s="2">
        <f>H9+H10</f>
        <v>38289752.324999996</v>
      </c>
      <c r="I8" s="5">
        <f>+I9+I10</f>
        <v>2074384.6755597368</v>
      </c>
      <c r="J8" s="5">
        <f>+J9+J10</f>
        <v>550917.37011907983</v>
      </c>
      <c r="K8" s="5">
        <f t="shared" si="1"/>
        <v>2625302.0456788167</v>
      </c>
      <c r="L8" s="5">
        <f>L9+L10</f>
        <v>0</v>
      </c>
      <c r="M8" s="2">
        <f>M9+M10</f>
        <v>0</v>
      </c>
      <c r="N8" s="12"/>
      <c r="O8" s="12"/>
    </row>
    <row r="9" spans="1:17" ht="29.25" customHeight="1" x14ac:dyDescent="0.25">
      <c r="A9" s="34" t="s">
        <v>5</v>
      </c>
      <c r="B9" s="35" t="s">
        <v>2</v>
      </c>
      <c r="C9" s="36">
        <v>1171798777</v>
      </c>
      <c r="D9" s="36">
        <v>228123592</v>
      </c>
      <c r="E9" s="3">
        <f>+C9+D9</f>
        <v>1399922369</v>
      </c>
      <c r="F9" s="3">
        <v>29294969.424999997</v>
      </c>
      <c r="G9" s="3">
        <v>0</v>
      </c>
      <c r="H9" s="3">
        <f>F9+G9</f>
        <v>29294969.424999997</v>
      </c>
      <c r="I9" s="37">
        <v>2074384.6755597368</v>
      </c>
      <c r="J9" s="37">
        <v>550917.37011907983</v>
      </c>
      <c r="K9" s="37">
        <f>I9+J9</f>
        <v>2625302.0456788167</v>
      </c>
      <c r="L9" s="37">
        <v>0</v>
      </c>
      <c r="M9" s="3">
        <v>0</v>
      </c>
      <c r="N9" s="12"/>
      <c r="O9" s="12"/>
      <c r="P9" s="39"/>
    </row>
    <row r="10" spans="1:17" ht="29.25" customHeight="1" x14ac:dyDescent="0.25">
      <c r="A10" s="34" t="s">
        <v>6</v>
      </c>
      <c r="B10" s="35" t="s">
        <v>2</v>
      </c>
      <c r="C10" s="36">
        <v>359791316</v>
      </c>
      <c r="D10" s="36">
        <v>63492586</v>
      </c>
      <c r="E10" s="3">
        <f>+C10+D10</f>
        <v>423283902</v>
      </c>
      <c r="F10" s="3">
        <v>8994782.9000000004</v>
      </c>
      <c r="G10" s="4">
        <v>0</v>
      </c>
      <c r="H10" s="3">
        <f>F10+G10</f>
        <v>8994782.9000000004</v>
      </c>
      <c r="I10" s="37">
        <v>0</v>
      </c>
      <c r="J10" s="37">
        <v>0</v>
      </c>
      <c r="K10" s="37">
        <f>I10+J10</f>
        <v>0</v>
      </c>
      <c r="L10" s="37">
        <v>0</v>
      </c>
      <c r="M10" s="3">
        <v>0</v>
      </c>
      <c r="N10" s="12"/>
      <c r="O10" s="12"/>
      <c r="P10" s="39"/>
    </row>
    <row r="11" spans="1:17" s="33" customFormat="1" ht="27.75" customHeight="1" x14ac:dyDescent="0.25">
      <c r="A11" s="31" t="s">
        <v>14</v>
      </c>
      <c r="B11" s="32" t="s">
        <v>2</v>
      </c>
      <c r="C11" s="2">
        <v>100279500</v>
      </c>
      <c r="D11" s="2">
        <v>21200840</v>
      </c>
      <c r="E11" s="2">
        <f>+C11+D11</f>
        <v>121480340</v>
      </c>
      <c r="F11" s="2">
        <v>2506987.5</v>
      </c>
      <c r="G11" s="2">
        <v>0</v>
      </c>
      <c r="H11" s="2">
        <f>+F11+G11</f>
        <v>2506987.5</v>
      </c>
      <c r="I11" s="5">
        <v>0</v>
      </c>
      <c r="J11" s="5">
        <v>0</v>
      </c>
      <c r="K11" s="5">
        <f>+I11+J11</f>
        <v>0</v>
      </c>
      <c r="L11" s="5">
        <v>0</v>
      </c>
      <c r="M11" s="2">
        <v>0</v>
      </c>
      <c r="N11" s="12"/>
      <c r="O11" s="12"/>
      <c r="P11" s="39"/>
    </row>
    <row r="12" spans="1:17" s="40" customFormat="1" ht="29.25" customHeight="1" x14ac:dyDescent="0.25">
      <c r="A12" s="31" t="s">
        <v>15</v>
      </c>
      <c r="B12" s="32" t="s">
        <v>2</v>
      </c>
      <c r="C12" s="2">
        <v>1228150000</v>
      </c>
      <c r="D12" s="2">
        <v>271443382</v>
      </c>
      <c r="E12" s="2">
        <f>+C12+D12</f>
        <v>1499593382</v>
      </c>
      <c r="F12" s="2">
        <v>30703750</v>
      </c>
      <c r="G12" s="2">
        <v>148327868.27000001</v>
      </c>
      <c r="H12" s="2">
        <f t="shared" ref="H12:H17" si="2">F12+G12</f>
        <v>179031618.27000001</v>
      </c>
      <c r="I12" s="5">
        <v>165925166.2516681</v>
      </c>
      <c r="J12" s="6">
        <v>39644088.202962428</v>
      </c>
      <c r="K12" s="5">
        <f>I12+J12</f>
        <v>205569254.45463052</v>
      </c>
      <c r="L12" s="2">
        <f>380026385.91/1.9558</f>
        <v>194307386.18979448</v>
      </c>
      <c r="M12" s="2">
        <v>0</v>
      </c>
      <c r="N12" s="12"/>
      <c r="O12" s="12"/>
      <c r="P12" s="39"/>
    </row>
    <row r="13" spans="1:17" s="40" customFormat="1" ht="29.25" customHeight="1" x14ac:dyDescent="0.25">
      <c r="A13" s="41" t="s">
        <v>20</v>
      </c>
      <c r="B13" s="32" t="s">
        <v>2</v>
      </c>
      <c r="C13" s="2">
        <v>2719210005</v>
      </c>
      <c r="D13" s="2">
        <v>598707676</v>
      </c>
      <c r="E13" s="2">
        <f>C13+D13</f>
        <v>3317917681</v>
      </c>
      <c r="F13" s="2">
        <v>38026750</v>
      </c>
      <c r="G13" s="2">
        <v>55530650.719999999</v>
      </c>
      <c r="H13" s="2">
        <f t="shared" si="2"/>
        <v>93557400.719999999</v>
      </c>
      <c r="I13" s="7">
        <v>58452420.000715807</v>
      </c>
      <c r="J13" s="7">
        <v>12421132.94100203</v>
      </c>
      <c r="K13" s="5">
        <f t="shared" ref="K13:K17" si="3">I13+J13</f>
        <v>70873552.941717833</v>
      </c>
      <c r="L13" s="2">
        <f>138616621.05/1.9558</f>
        <v>70874640.070559368</v>
      </c>
      <c r="M13" s="2">
        <v>0</v>
      </c>
      <c r="N13" s="12"/>
      <c r="O13" s="12"/>
      <c r="P13" s="39"/>
      <c r="Q13" s="42"/>
    </row>
    <row r="14" spans="1:17" s="40" customFormat="1" ht="43.15" customHeight="1" x14ac:dyDescent="0.25">
      <c r="A14" s="31" t="s">
        <v>16</v>
      </c>
      <c r="B14" s="32" t="s">
        <v>2</v>
      </c>
      <c r="C14" s="2">
        <v>885510000</v>
      </c>
      <c r="D14" s="2">
        <v>207936113</v>
      </c>
      <c r="E14" s="2">
        <f t="shared" ref="E14:E17" si="4">+C14+D14</f>
        <v>1093446113</v>
      </c>
      <c r="F14" s="2">
        <v>22137750</v>
      </c>
      <c r="G14" s="2">
        <v>13395205.449999999</v>
      </c>
      <c r="H14" s="2">
        <f>F14+G14</f>
        <v>35532955.450000003</v>
      </c>
      <c r="I14" s="5">
        <v>15820296.319209747</v>
      </c>
      <c r="J14" s="5">
        <v>4286091.6644084612</v>
      </c>
      <c r="K14" s="5">
        <f t="shared" si="3"/>
        <v>20106387.983618207</v>
      </c>
      <c r="L14" s="2">
        <f>35224662.65/1.9558</f>
        <v>18010360.287350446</v>
      </c>
      <c r="M14" s="2">
        <v>0</v>
      </c>
      <c r="N14" s="12"/>
      <c r="O14" s="12"/>
      <c r="P14" s="39"/>
    </row>
    <row r="15" spans="1:17" s="40" customFormat="1" ht="29.25" customHeight="1" x14ac:dyDescent="0.25">
      <c r="A15" s="43" t="s">
        <v>17</v>
      </c>
      <c r="B15" s="32" t="s">
        <v>2</v>
      </c>
      <c r="C15" s="2">
        <v>1648947711</v>
      </c>
      <c r="D15" s="2">
        <v>318564355</v>
      </c>
      <c r="E15" s="2">
        <f t="shared" si="4"/>
        <v>1967512066</v>
      </c>
      <c r="F15" s="2">
        <v>41223692.775000006</v>
      </c>
      <c r="G15" s="2">
        <v>9583092.0800000001</v>
      </c>
      <c r="H15" s="2">
        <f t="shared" si="2"/>
        <v>50806784.855000004</v>
      </c>
      <c r="I15" s="5">
        <v>57534283.271807872</v>
      </c>
      <c r="J15" s="5">
        <v>12286924.696164802</v>
      </c>
      <c r="K15" s="5">
        <f t="shared" si="3"/>
        <v>69821207.967972666</v>
      </c>
      <c r="L15" s="2">
        <f>29180492.17/1.9558</f>
        <v>14919977.589733103</v>
      </c>
      <c r="M15" s="2">
        <v>0</v>
      </c>
      <c r="N15" s="12"/>
      <c r="O15" s="12"/>
      <c r="P15" s="39"/>
    </row>
    <row r="16" spans="1:17" s="40" customFormat="1" ht="29.25" customHeight="1" x14ac:dyDescent="0.25">
      <c r="A16" s="31" t="s">
        <v>18</v>
      </c>
      <c r="B16" s="32" t="s">
        <v>2</v>
      </c>
      <c r="C16" s="2">
        <v>786795000</v>
      </c>
      <c r="D16" s="2">
        <v>178124788</v>
      </c>
      <c r="E16" s="2">
        <f t="shared" si="4"/>
        <v>964919788</v>
      </c>
      <c r="F16" s="2">
        <v>19669875</v>
      </c>
      <c r="G16" s="2">
        <v>0</v>
      </c>
      <c r="H16" s="2">
        <f t="shared" si="2"/>
        <v>19669875</v>
      </c>
      <c r="I16" s="5">
        <v>25461960.006749053</v>
      </c>
      <c r="J16" s="5">
        <v>5538382.5588113489</v>
      </c>
      <c r="K16" s="5">
        <f t="shared" si="3"/>
        <v>31000342.5655604</v>
      </c>
      <c r="L16" s="2">
        <v>0</v>
      </c>
      <c r="M16" s="2">
        <v>0</v>
      </c>
      <c r="N16" s="12"/>
      <c r="O16" s="12"/>
      <c r="P16" s="39"/>
    </row>
    <row r="17" spans="1:16" s="40" customFormat="1" ht="46.15" customHeight="1" x14ac:dyDescent="0.25">
      <c r="A17" s="31" t="s">
        <v>19</v>
      </c>
      <c r="B17" s="32" t="s">
        <v>2</v>
      </c>
      <c r="C17" s="2">
        <v>189450000</v>
      </c>
      <c r="D17" s="2">
        <v>21050001</v>
      </c>
      <c r="E17" s="2">
        <f t="shared" si="4"/>
        <v>210500001</v>
      </c>
      <c r="F17" s="2">
        <v>4736250</v>
      </c>
      <c r="G17" s="2">
        <v>12195519.66</v>
      </c>
      <c r="H17" s="2">
        <f t="shared" si="2"/>
        <v>16931769.66</v>
      </c>
      <c r="I17" s="5">
        <v>43702850.412356898</v>
      </c>
      <c r="J17" s="5">
        <v>4855872.2680396559</v>
      </c>
      <c r="K17" s="5">
        <f t="shared" si="3"/>
        <v>48558722.680396557</v>
      </c>
      <c r="L17" s="2">
        <f>44236680.42/1.9558</f>
        <v>22618202.484916661</v>
      </c>
      <c r="M17" s="2">
        <v>0</v>
      </c>
      <c r="N17" s="44"/>
      <c r="O17" s="12"/>
      <c r="P17" s="39"/>
    </row>
    <row r="18" spans="1:16" s="33" customFormat="1" ht="36" customHeight="1" x14ac:dyDescent="0.25">
      <c r="A18" s="45" t="s">
        <v>3</v>
      </c>
      <c r="B18" s="46"/>
      <c r="C18" s="5">
        <f>+C5+C8+C11+C12+C13+C14+C15+C16+C17</f>
        <v>10705921309</v>
      </c>
      <c r="D18" s="5">
        <f>+D5+D8+D11+D12+D13+D14+D15+D16+D17</f>
        <v>2193817865</v>
      </c>
      <c r="E18" s="5">
        <f>+C18+D18</f>
        <v>12899739174</v>
      </c>
      <c r="F18" s="5">
        <f>+F5+F8+F11+F12+F13+F14+F15+F16+F17</f>
        <v>237694532.59999999</v>
      </c>
      <c r="G18" s="5">
        <f t="shared" ref="G18:M18" si="5">+G5+G8+G11+G12+G13+G14+G15+G16+G17</f>
        <v>239032336.18000001</v>
      </c>
      <c r="H18" s="5">
        <f>+H5+H8+H11+H12+H13+H14+H15+H16+H17</f>
        <v>476726868.78000003</v>
      </c>
      <c r="I18" s="5">
        <f>+I5+I8+I11+I12+I13+I14+I15+I16+I17</f>
        <v>368971360.9380672</v>
      </c>
      <c r="J18" s="5">
        <f>+J5+J8+J11+J12+J13+J14+J15+J16+J17</f>
        <v>79583409.701507807</v>
      </c>
      <c r="K18" s="5">
        <f>+K5+K8+K11+K12+K13+K14+K15+K16+K17</f>
        <v>448554770.63957506</v>
      </c>
      <c r="L18" s="5">
        <f>+L5+L8+L11+L12+L13+L14+L15+L16+L17</f>
        <v>320730566.62235415</v>
      </c>
      <c r="M18" s="5">
        <f t="shared" si="5"/>
        <v>0</v>
      </c>
      <c r="N18" s="12"/>
      <c r="O18" s="12"/>
      <c r="P18" s="38"/>
    </row>
    <row r="19" spans="1:16" s="33" customFormat="1" ht="36" hidden="1" customHeight="1" x14ac:dyDescent="0.2">
      <c r="A19" s="47" t="s">
        <v>7</v>
      </c>
      <c r="B19" s="8"/>
      <c r="C19" s="8"/>
      <c r="D19" s="8"/>
      <c r="E19" s="48"/>
      <c r="F19" s="48"/>
      <c r="G19" s="48"/>
      <c r="H19" s="49"/>
      <c r="I19" s="50">
        <v>5313111035</v>
      </c>
      <c r="J19" s="49">
        <v>863951362</v>
      </c>
      <c r="K19" s="49">
        <v>6177062397</v>
      </c>
      <c r="L19" s="51">
        <v>5210023103.3623095</v>
      </c>
      <c r="M19" s="52"/>
      <c r="N19" s="12"/>
      <c r="O19" s="12"/>
    </row>
    <row r="20" spans="1:16" s="33" customFormat="1" ht="36" hidden="1" customHeight="1" x14ac:dyDescent="0.25">
      <c r="A20" s="45" t="s">
        <v>3</v>
      </c>
      <c r="B20" s="46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  <c r="N20" s="12"/>
      <c r="O20" s="12"/>
      <c r="P20" s="38"/>
    </row>
    <row r="21" spans="1:16" s="33" customFormat="1" ht="29.25" customHeight="1" x14ac:dyDescent="0.2">
      <c r="A21" s="9"/>
      <c r="B21" s="9"/>
      <c r="C21" s="49"/>
      <c r="D21" s="49"/>
      <c r="E21" s="49"/>
      <c r="F21" s="49"/>
      <c r="G21" s="49"/>
      <c r="H21" s="49"/>
      <c r="I21" s="49"/>
      <c r="J21" s="49"/>
      <c r="K21" s="49"/>
      <c r="L21" s="53"/>
      <c r="M21" s="53"/>
    </row>
    <row r="22" spans="1:16" x14ac:dyDescent="0.25">
      <c r="B22" s="9"/>
      <c r="C22" s="49"/>
      <c r="D22" s="49"/>
      <c r="E22" s="49"/>
      <c r="F22" s="49"/>
      <c r="G22" s="49"/>
      <c r="H22" s="49"/>
      <c r="I22" s="54"/>
      <c r="J22" s="49"/>
      <c r="K22" s="49"/>
      <c r="L22" s="53"/>
      <c r="M22" s="53"/>
    </row>
    <row r="23" spans="1:16" x14ac:dyDescent="0.25">
      <c r="K23" s="56"/>
    </row>
    <row r="24" spans="1:16" x14ac:dyDescent="0.25">
      <c r="K24" s="56"/>
    </row>
    <row r="25" spans="1:16" x14ac:dyDescent="0.25">
      <c r="K25" s="56"/>
    </row>
    <row r="26" spans="1:16" x14ac:dyDescent="0.25">
      <c r="K26" s="56"/>
    </row>
    <row r="27" spans="1:16" x14ac:dyDescent="0.25">
      <c r="B27" s="38"/>
      <c r="C27" s="38"/>
      <c r="D27" s="38"/>
      <c r="E27" s="38"/>
      <c r="F27" s="38"/>
      <c r="G27" s="38"/>
      <c r="H27" s="38"/>
      <c r="K27" s="56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  <ignoredErrors>
    <ignoredError sqref="E13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2023-06-06T06:10:49Z</cp:lastPrinted>
  <dcterms:created xsi:type="dcterms:W3CDTF">2007-11-29T09:10:22Z</dcterms:created>
  <dcterms:modified xsi:type="dcterms:W3CDTF">2024-02-29T12:44:50Z</dcterms:modified>
</cp:coreProperties>
</file>