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11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K13" i="5" l="1"/>
  <c r="K14" i="5"/>
  <c r="K15" i="5"/>
  <c r="K16" i="5"/>
  <c r="K17" i="5"/>
  <c r="K12" i="5"/>
  <c r="J14" i="5"/>
  <c r="I14" i="5"/>
  <c r="J13" i="5"/>
  <c r="I13" i="5"/>
  <c r="J12" i="5"/>
  <c r="I12" i="5"/>
  <c r="J18" i="5" l="1"/>
  <c r="I18" i="5"/>
  <c r="D18" i="5"/>
  <c r="C18" i="5"/>
  <c r="E18" i="5" s="1"/>
  <c r="H18" i="5"/>
  <c r="K18" i="5"/>
  <c r="M18" i="5"/>
  <c r="L18" i="5"/>
  <c r="G18" i="5"/>
  <c r="F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<sst xmlns="http://schemas.openxmlformats.org/spreadsheetml/2006/main" count="43" uniqueCount="29">
  <si>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</si>
  <si>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</si>
  <si>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</si>
  <si>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</si>
  <si>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</si>
  <si>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</si>
  <si>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</si>
  <si>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</si>
  <si>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</si>
  <si>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</si>
  <si>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</si>
  <si>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</si>
  <si>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</si>
  <si>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</si>
  <si>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</si>
  <si>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</si>
  <si>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</si>
  <si>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</si>
  <si>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</si>
  <si>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</si>
  <si>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</si>
  <si>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</si>
  <si>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funds received from the EC up to  30.09.023</t>
  </si>
  <si>
    <t>Total pre-financing received from the EC up to 30.11.2023</t>
  </si>
  <si>
    <t>Funds received from the EC based on submitted applications for payment up to  30.11.2023</t>
  </si>
  <si>
    <t>Paid up to  30.11.2023</t>
  </si>
  <si>
    <t>Total paid up to 30.11.2023</t>
  </si>
  <si>
    <t>Total public expenditure declared to the EC with Payment claims
 as per  30.11.2023</t>
  </si>
  <si>
    <t>Total public expenditure certified to the EC with Annual Accounts 
as per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</si>
</sst>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1" xfId="5" applyNumberFormat="1" applyFont="1" applyFill="1" applyBorder="1" applyAlignment="1" applyProtection="1">
      <alignment horizontal="center" vertical="center"/>
      <protection locked="0"/>
    </xf>
    <xf numFmtId="167" fontId="5" fillId="2" borderId="3" xfId="0" applyNumberFormat="1" applyFont="1" applyFill="1" applyBorder="1" applyAlignment="1">
      <alignment horizontal="center" vertical="center"/>
    </xf>
    <xf numFmtId="167" fontId="5" fillId="2" borderId="1" xfId="3" applyNumberFormat="1" applyFont="1" applyFill="1" applyBorder="1" applyAlignment="1">
      <alignment horizontal="center" vertical="center" wrapText="1"/>
    </xf>
    <xf numFmtId="169" fontId="3" fillId="2" borderId="1" xfId="5" applyNumberFormat="1" applyFont="1" applyFill="1" applyBorder="1" applyAlignment="1" applyProtection="1">
      <alignment horizontal="center" vertical="center"/>
      <protection locked="0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70" zoomScaleNormal="9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39" t="s">
        <v>9</v>
      </c>
      <c r="B2" s="37" t="s">
        <v>4</v>
      </c>
      <c r="C2" s="37" t="s">
        <v>19</v>
      </c>
      <c r="D2" s="42" t="s">
        <v>20</v>
      </c>
      <c r="E2" s="37" t="s">
        <v>21</v>
      </c>
      <c r="F2" s="37" t="s">
        <v>23</v>
      </c>
      <c r="G2" s="37" t="s">
        <v>24</v>
      </c>
      <c r="H2" s="37" t="s">
        <v>22</v>
      </c>
      <c r="I2" s="44" t="s">
        <v>25</v>
      </c>
      <c r="J2" s="45"/>
      <c r="K2" s="37" t="s">
        <v>26</v>
      </c>
      <c r="L2" s="37" t="s">
        <v>27</v>
      </c>
      <c r="M2" s="37" t="s">
        <v>28</v>
      </c>
      <c r="N2" s="1"/>
      <c r="O2" s="1"/>
    </row>
    <row r="3" spans="1:17" s="17" customFormat="1" ht="94.5" customHeight="1" x14ac:dyDescent="0.2">
      <c r="A3" s="40"/>
      <c r="B3" s="41"/>
      <c r="C3" s="41"/>
      <c r="D3" s="43"/>
      <c r="E3" s="41"/>
      <c r="F3" s="41"/>
      <c r="G3" s="41"/>
      <c r="H3" s="41"/>
      <c r="I3" s="29" t="s">
        <v>2</v>
      </c>
      <c r="J3" s="29" t="s">
        <v>3</v>
      </c>
      <c r="K3" s="38"/>
      <c r="L3" s="38"/>
      <c r="M3" s="38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46">
        <v>1615989000</v>
      </c>
      <c r="D5" s="46">
        <v>285174532</v>
      </c>
      <c r="E5" s="46">
        <v>1901163532</v>
      </c>
      <c r="F5" s="46">
        <v>40399725</v>
      </c>
      <c r="G5" s="46">
        <v>0</v>
      </c>
      <c r="H5" s="46">
        <v>40399725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46">
        <v>734610000</v>
      </c>
      <c r="D6" s="46">
        <v>129637059</v>
      </c>
      <c r="E6" s="46">
        <v>864247059</v>
      </c>
      <c r="F6" s="46">
        <v>18365250</v>
      </c>
      <c r="G6" s="46">
        <v>0</v>
      </c>
      <c r="H6" s="46">
        <v>18365250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46">
        <v>881379000</v>
      </c>
      <c r="D7" s="46">
        <v>155537473</v>
      </c>
      <c r="E7" s="46">
        <v>1036916473</v>
      </c>
      <c r="F7" s="46">
        <v>22034475</v>
      </c>
      <c r="G7" s="46">
        <v>0</v>
      </c>
      <c r="H7" s="46">
        <v>22034475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46">
        <v>1531590093</v>
      </c>
      <c r="D8" s="46">
        <v>291616178</v>
      </c>
      <c r="E8" s="46">
        <v>1823206271</v>
      </c>
      <c r="F8" s="46">
        <v>38289752.324999996</v>
      </c>
      <c r="G8" s="46">
        <v>0</v>
      </c>
      <c r="H8" s="46">
        <v>38289752.324999996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46">
        <v>1171798777</v>
      </c>
      <c r="D9" s="46">
        <v>228123592</v>
      </c>
      <c r="E9" s="46">
        <v>1399922369</v>
      </c>
      <c r="F9" s="46">
        <v>29294969.424999997</v>
      </c>
      <c r="G9" s="46">
        <v>0</v>
      </c>
      <c r="H9" s="46">
        <v>29294969.424999997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46">
        <v>359791316</v>
      </c>
      <c r="D10" s="46">
        <v>63492586</v>
      </c>
      <c r="E10" s="46">
        <v>423283902</v>
      </c>
      <c r="F10" s="46">
        <v>8994782.9000000004</v>
      </c>
      <c r="G10" s="46">
        <v>0</v>
      </c>
      <c r="H10" s="46">
        <v>8994782.9000000004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46">
        <v>100279500</v>
      </c>
      <c r="D11" s="46">
        <v>21200840</v>
      </c>
      <c r="E11" s="46">
        <v>121480340</v>
      </c>
      <c r="F11" s="46">
        <v>2506987.5</v>
      </c>
      <c r="G11" s="46">
        <v>0</v>
      </c>
      <c r="H11" s="46">
        <v>2506987.5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46">
        <v>1228150000</v>
      </c>
      <c r="D12" s="46">
        <v>271443382</v>
      </c>
      <c r="E12" s="46">
        <v>1499593382</v>
      </c>
      <c r="F12" s="46">
        <v>30703750</v>
      </c>
      <c r="G12" s="46">
        <v>0</v>
      </c>
      <c r="H12" s="46">
        <v>30703750</v>
      </c>
      <c r="I12" s="7">
        <f>320604896.95/1.95583</f>
        <v>163922680.88228527</v>
      </c>
      <c r="J12" s="47">
        <f>76681386.56/1.95583</f>
        <v>39206570.386996828</v>
      </c>
      <c r="K12" s="46">
        <f>I12+J12</f>
        <v>203129251.2692821</v>
      </c>
      <c r="L12" s="46">
        <v>193690371.18826059</v>
      </c>
      <c r="M12" s="46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46">
        <v>1521070000</v>
      </c>
      <c r="D13" s="46">
        <v>322424120</v>
      </c>
      <c r="E13" s="46">
        <v>1843494120</v>
      </c>
      <c r="F13" s="46">
        <v>38026750</v>
      </c>
      <c r="G13" s="46">
        <v>0</v>
      </c>
      <c r="H13" s="46">
        <v>38026750</v>
      </c>
      <c r="I13" s="48">
        <f>114322996.61/1.95583</f>
        <v>58452420.000715807</v>
      </c>
      <c r="J13" s="48">
        <f>24293624.44/1.95583</f>
        <v>12421132.94100203</v>
      </c>
      <c r="K13" s="46">
        <f t="shared" ref="K13:K17" si="0">I13+J13</f>
        <v>70873552.941717833</v>
      </c>
      <c r="L13" s="46">
        <v>70874640.070559368</v>
      </c>
      <c r="M13" s="46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46">
        <v>885510000</v>
      </c>
      <c r="D14" s="46">
        <v>207936113</v>
      </c>
      <c r="E14" s="46">
        <v>1093446113</v>
      </c>
      <c r="F14" s="46">
        <v>22137750</v>
      </c>
      <c r="G14" s="46">
        <v>13395205.449999999</v>
      </c>
      <c r="H14" s="46">
        <v>35532955.450000003</v>
      </c>
      <c r="I14" s="7">
        <f>27577202.99/1.95583</f>
        <v>14099999.99488708</v>
      </c>
      <c r="J14" s="7">
        <f>7647459.66/1.95583</f>
        <v>3910084.0359335938</v>
      </c>
      <c r="K14" s="46">
        <f t="shared" si="0"/>
        <v>18010084.030820675</v>
      </c>
      <c r="L14" s="46">
        <v>18010360.287350446</v>
      </c>
      <c r="M14" s="46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46">
        <v>1648947711</v>
      </c>
      <c r="D15" s="46">
        <v>318564355</v>
      </c>
      <c r="E15" s="46">
        <v>1967512066</v>
      </c>
      <c r="F15" s="46">
        <v>41223692.775000006</v>
      </c>
      <c r="G15" s="46">
        <v>7857319.6899999995</v>
      </c>
      <c r="H15" s="46">
        <v>49081012.465000004</v>
      </c>
      <c r="I15" s="2">
        <v>48969481.608319744</v>
      </c>
      <c r="J15" s="2">
        <v>10485784.790089119</v>
      </c>
      <c r="K15" s="46">
        <f t="shared" si="0"/>
        <v>59455266.39840886</v>
      </c>
      <c r="L15" s="46">
        <v>12291444.370590039</v>
      </c>
      <c r="M15" s="46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46">
        <v>786795000</v>
      </c>
      <c r="D16" s="46">
        <v>178124788</v>
      </c>
      <c r="E16" s="46">
        <v>964919788</v>
      </c>
      <c r="F16" s="46">
        <v>19669875</v>
      </c>
      <c r="G16" s="46">
        <v>0</v>
      </c>
      <c r="H16" s="46">
        <v>19669875</v>
      </c>
      <c r="I16" s="2">
        <v>18577467.648006216</v>
      </c>
      <c r="J16" s="2">
        <v>4034211.2811440667</v>
      </c>
      <c r="K16" s="46">
        <f t="shared" si="0"/>
        <v>22611678.929150283</v>
      </c>
      <c r="L16" s="46">
        <v>0</v>
      </c>
      <c r="M16" s="46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46">
        <v>189450000</v>
      </c>
      <c r="D17" s="46">
        <v>21050001</v>
      </c>
      <c r="E17" s="46">
        <v>210500001</v>
      </c>
      <c r="F17" s="46">
        <v>4736250</v>
      </c>
      <c r="G17" s="46">
        <v>8907645.1699999999</v>
      </c>
      <c r="H17" s="46">
        <v>13643895.17</v>
      </c>
      <c r="I17" s="2">
        <v>37986587.790349878</v>
      </c>
      <c r="J17" s="2">
        <v>4220731.9767055428</v>
      </c>
      <c r="K17" s="46">
        <f t="shared" si="0"/>
        <v>42207319.767055422</v>
      </c>
      <c r="L17" s="46">
        <v>14263765.768483486</v>
      </c>
      <c r="M17" s="46">
        <v>0</v>
      </c>
      <c r="N17" s="1"/>
      <c r="O17" s="1"/>
      <c r="P17" s="24"/>
    </row>
    <row r="18" spans="1:16" s="21" customFormat="1" ht="36" customHeight="1" x14ac:dyDescent="0.25">
      <c r="A18" s="32" t="s">
        <v>8</v>
      </c>
      <c r="B18" s="33"/>
      <c r="C18" s="46">
        <f>+C5+C8+C11+C12+C13+C14+C15+C16+C17</f>
        <v>9507781304</v>
      </c>
      <c r="D18" s="46">
        <f>+D5+D8+D11+D12+D13+D14+D15+D16+D17</f>
        <v>1917534309</v>
      </c>
      <c r="E18" s="46">
        <f>+C18+D18</f>
        <v>11425315613</v>
      </c>
      <c r="F18" s="46">
        <f>+F5+F8+F11+F12+F13+F14+F15+F16+F17</f>
        <v>237694532.59999999</v>
      </c>
      <c r="G18" s="46">
        <f t="shared" ref="G18:M18" si="1">+G5+G8+G11+G12+G13+G14+G15+G16+G17</f>
        <v>30160170.310000002</v>
      </c>
      <c r="H18" s="46">
        <f>+H5+H8+H11+H12+H13+H14+H15+H16+H17</f>
        <v>267854702.90999997</v>
      </c>
      <c r="I18" s="49">
        <f t="shared" si="1"/>
        <v>342008637.924564</v>
      </c>
      <c r="J18" s="49">
        <f t="shared" si="1"/>
        <v>74278515.41187118</v>
      </c>
      <c r="K18" s="49">
        <f t="shared" si="1"/>
        <v>416287153.3364352</v>
      </c>
      <c r="L18" s="46">
        <f t="shared" si="1"/>
        <v>309130581.68524384</v>
      </c>
      <c r="M18" s="46">
        <f t="shared" si="1"/>
        <v>0</v>
      </c>
      <c r="N18" s="1"/>
      <c r="O18" s="1"/>
      <c r="P18" s="6"/>
    </row>
    <row r="19" spans="1:16" s="21" customFormat="1" ht="36" hidden="1" customHeight="1" x14ac:dyDescent="0.2">
      <c r="A19" s="34" t="s">
        <v>1</v>
      </c>
      <c r="B19" s="35"/>
      <c r="C19" s="35"/>
      <c r="D19" s="35"/>
      <c r="E19" s="36"/>
      <c r="F19" s="36"/>
      <c r="G19" s="36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2" t="s">
        <v>0</v>
      </c>
      <c r="B20" s="33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2023-12-19T07:49:03Z</dcterms:modified>
</cp:coreProperties>
</file>