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6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6" i="5" l="1"/>
  <c r="L6" i="5"/>
  <c r="K7" i="5"/>
  <c r="L7" i="5"/>
  <c r="E7" i="5"/>
  <c r="E6" i="5"/>
  <c r="L19" i="5" l="1"/>
  <c r="K19" i="5"/>
  <c r="H19" i="5"/>
  <c r="C19" i="5"/>
  <c r="E19" i="5" s="1"/>
  <c r="L18" i="5"/>
  <c r="K18" i="5"/>
  <c r="H18" i="5"/>
  <c r="E18" i="5"/>
  <c r="K17" i="5"/>
  <c r="H17" i="5"/>
  <c r="E17" i="5"/>
  <c r="L16" i="5"/>
  <c r="K16" i="5"/>
  <c r="H16" i="5"/>
  <c r="E16" i="5"/>
  <c r="L15" i="5"/>
  <c r="K15" i="5"/>
  <c r="H15" i="5"/>
  <c r="C15" i="5"/>
  <c r="E15" i="5" s="1"/>
  <c r="L14" i="5"/>
  <c r="K14" i="5"/>
  <c r="H14" i="5"/>
  <c r="E14" i="5"/>
  <c r="C14" i="5"/>
  <c r="L13" i="5"/>
  <c r="K13" i="5"/>
  <c r="H13" i="5"/>
  <c r="E13" i="5"/>
  <c r="C13" i="5"/>
  <c r="L11" i="5"/>
  <c r="K12" i="5"/>
  <c r="H12" i="5"/>
  <c r="E12" i="5"/>
  <c r="M11" i="5"/>
  <c r="J11" i="5"/>
  <c r="J20" i="5" s="1"/>
  <c r="I11" i="5"/>
  <c r="G11" i="5"/>
  <c r="F11" i="5"/>
  <c r="E11" i="5"/>
  <c r="D11" i="5"/>
  <c r="C11" i="5"/>
  <c r="L10" i="5"/>
  <c r="K10" i="5"/>
  <c r="H10" i="5"/>
  <c r="H8" i="5" s="1"/>
  <c r="E10" i="5"/>
  <c r="L8" i="5"/>
  <c r="K9" i="5"/>
  <c r="K8" i="5" s="1"/>
  <c r="H9" i="5"/>
  <c r="E9" i="5"/>
  <c r="M8" i="5"/>
  <c r="J8" i="5"/>
  <c r="I8" i="5"/>
  <c r="G8" i="5"/>
  <c r="F8" i="5"/>
  <c r="E8" i="5"/>
  <c r="D8" i="5"/>
  <c r="C8" i="5"/>
  <c r="E5" i="5"/>
  <c r="H5" i="5"/>
  <c r="M5" i="5"/>
  <c r="M20" i="5" s="1"/>
  <c r="L5" i="5"/>
  <c r="J5" i="5"/>
  <c r="I5" i="5"/>
  <c r="G5" i="5"/>
  <c r="G20" i="5" s="1"/>
  <c r="F5" i="5"/>
  <c r="D5" i="5"/>
  <c r="C5" i="5"/>
  <c r="C20" i="5" s="1"/>
  <c r="K11" i="5" l="1"/>
  <c r="AA11" i="5" s="1"/>
  <c r="AC11" i="5" s="1"/>
  <c r="I20" i="5"/>
  <c r="H11" i="5"/>
  <c r="H20" i="5" s="1"/>
  <c r="F20" i="5"/>
  <c r="K5" i="5"/>
  <c r="D20" i="5"/>
  <c r="E20" i="5" s="1"/>
  <c r="L20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Z11" i="5" l="1"/>
  <c r="K20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<sst xmlns="http://schemas.openxmlformats.org/spreadsheetml/2006/main" count="47" uniqueCount="31">
  <si>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</si>
  <si>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</si>
  <si>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</si>
  <si>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</si>
  <si>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</si>
  <si>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</si>
  <si>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</si>
  <si>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</si>
  <si>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</si>
  <si>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</si>
  <si>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</si>
  <si>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</si>
  <si>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</si>
  <si>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</si>
  <si>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</si>
  <si>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</si>
  <si>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</si>
  <si>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</si>
  <si>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</si>
  <si>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</si>
  <si>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</si>
  <si>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</si>
  <si>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</si>
  <si>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</si>
  <si>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30.06.2022</t>
  </si>
  <si>
    <t>Funds received from the EC based on submitted applications for payment up to  30.06.2022</t>
  </si>
  <si>
    <t>Total funds received from the EC up to  30.06.2022</t>
  </si>
  <si>
    <t>Paid up to  30.06.2022</t>
  </si>
  <si>
    <t>Total paid up to 30.06.2022</t>
  </si>
  <si>
    <t>Total public expenditure declared to the EC with Payment claims
 as per  30.06.2022</t>
  </si>
  <si>
    <t>Total public expenditure certified to the EC with Annual Accounts 
as per 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</si>
</sst>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8" sqref="N8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7" t="s">
        <v>0</v>
      </c>
      <c r="B2" s="88" t="s">
        <v>1</v>
      </c>
      <c r="C2" s="90" t="s">
        <v>2</v>
      </c>
      <c r="D2" s="90" t="s">
        <v>3</v>
      </c>
      <c r="E2" s="90" t="s">
        <v>4</v>
      </c>
      <c r="F2" s="83" t="s">
        <v>24</v>
      </c>
      <c r="G2" s="83" t="s">
        <v>25</v>
      </c>
      <c r="H2" s="83" t="s">
        <v>26</v>
      </c>
      <c r="I2" s="92" t="s">
        <v>27</v>
      </c>
      <c r="J2" s="93"/>
      <c r="K2" s="83" t="s">
        <v>28</v>
      </c>
      <c r="L2" s="81" t="s">
        <v>29</v>
      </c>
      <c r="M2" s="81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7"/>
      <c r="B3" s="89"/>
      <c r="C3" s="91"/>
      <c r="D3" s="91"/>
      <c r="E3" s="91"/>
      <c r="F3" s="94"/>
      <c r="G3" s="94"/>
      <c r="H3" s="94"/>
      <c r="I3" s="35" t="s">
        <v>5</v>
      </c>
      <c r="J3" s="36" t="s">
        <v>6</v>
      </c>
      <c r="K3" s="84"/>
      <c r="L3" s="82"/>
      <c r="M3" s="8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170627310.84999999</v>
      </c>
      <c r="G5" s="21">
        <f t="shared" si="0"/>
        <v>753656073.52999997</v>
      </c>
      <c r="H5" s="21">
        <f t="shared" si="0"/>
        <v>924283384.37999988</v>
      </c>
      <c r="I5" s="38">
        <f>+I6+I7</f>
        <v>963173046.12173116</v>
      </c>
      <c r="J5" s="38">
        <f>+J6+J7</f>
        <v>169971714.02148196</v>
      </c>
      <c r="K5" s="21">
        <f>K6+K7</f>
        <v>1133144760.143213</v>
      </c>
      <c r="L5" s="38">
        <f>L6+L7</f>
        <v>977999238.60515487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2216238516.2309003</v>
      </c>
      <c r="AB5" s="51">
        <v>1461442349.48</v>
      </c>
      <c r="AC5" s="52">
        <f>+AA5-AB5</f>
        <v>754796166.75090027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C6+D6</f>
        <v>516013832</v>
      </c>
      <c r="F6" s="37">
        <v>55844296.543750003</v>
      </c>
      <c r="G6" s="37">
        <v>356303460.11999989</v>
      </c>
      <c r="H6" s="37">
        <v>412147756.66374987</v>
      </c>
      <c r="I6" s="71">
        <v>404686707.30197632</v>
      </c>
      <c r="J6" s="72">
        <v>71415301.288584054</v>
      </c>
      <c r="K6" s="37">
        <f>+I6+J6</f>
        <v>476102008.59056038</v>
      </c>
      <c r="L6" s="37">
        <f>456355934.300296+20977898.36/1.9558</f>
        <v>467081927.93972743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931160308.40141797</v>
      </c>
      <c r="AA6" s="53">
        <f>+K6*1.95583</f>
        <v>931174591.46167564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C7+D7</f>
        <v>1273109807</v>
      </c>
      <c r="F7" s="69">
        <v>114783014.30624999</v>
      </c>
      <c r="G7" s="37">
        <v>397352613.41000003</v>
      </c>
      <c r="H7" s="37">
        <v>512135627.71625</v>
      </c>
      <c r="I7" s="71">
        <v>558486338.81975484</v>
      </c>
      <c r="J7" s="72">
        <v>98556412.732897907</v>
      </c>
      <c r="K7" s="37">
        <f>+I7+J7</f>
        <v>657042751.55265272</v>
      </c>
      <c r="L7" s="37">
        <f>481951302.198304+56651719.36/1.9558</f>
        <v>510917310.66542745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1285044213.4866781</v>
      </c>
      <c r="AA7" s="53">
        <f t="shared" ref="AA7:AA19" si="2">+K7*1.95583</f>
        <v>1285063924.7692246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605212623.30999994</v>
      </c>
      <c r="H8" s="21">
        <f>H9+H10</f>
        <v>752770729.25125003</v>
      </c>
      <c r="I8" s="38">
        <f>+I9+I10</f>
        <v>801242169.18633962</v>
      </c>
      <c r="J8" s="38">
        <f>+J9+J10</f>
        <v>141395676.91523638</v>
      </c>
      <c r="K8" s="21">
        <f t="shared" si="3"/>
        <v>942637846.10157585</v>
      </c>
      <c r="L8" s="38">
        <f>L9+L10</f>
        <v>783346561.91901422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1843611099.405462</v>
      </c>
      <c r="AA8" s="50">
        <f t="shared" si="2"/>
        <v>1843639378.5408452</v>
      </c>
      <c r="AB8" s="51">
        <v>942880842.37</v>
      </c>
      <c r="AC8" s="52">
        <f>+AA8-AB8</f>
        <v>900758536.17084515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149347389.88</v>
      </c>
      <c r="H9" s="37">
        <f>F9+G9</f>
        <v>185378542.20875001</v>
      </c>
      <c r="I9" s="71">
        <v>187928703.13941568</v>
      </c>
      <c r="J9" s="72">
        <v>33163888.789308645</v>
      </c>
      <c r="K9" s="37">
        <f>I9+J9</f>
        <v>221092591.92872432</v>
      </c>
      <c r="L9" s="37">
        <v>196111946.47428825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432412891.29419899</v>
      </c>
      <c r="AA9" s="53">
        <f t="shared" si="2"/>
        <v>432419524.07195687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455865233.43000001</v>
      </c>
      <c r="H10" s="37">
        <f>F10+G10</f>
        <v>567392187.04250002</v>
      </c>
      <c r="I10" s="71">
        <v>613313466.04692388</v>
      </c>
      <c r="J10" s="72">
        <v>108231788.12592775</v>
      </c>
      <c r="K10" s="37">
        <f>I10+J10</f>
        <v>721545254.17285156</v>
      </c>
      <c r="L10" s="37">
        <f>568812515.957664-4200200.38+14577569.99/1.9558+29667124.09/1.9558</f>
        <v>587234615.44472599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1411198208.111263</v>
      </c>
      <c r="AA10" s="53">
        <f t="shared" si="2"/>
        <v>1411219854.4688883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73802797.307500005</v>
      </c>
      <c r="G11" s="21">
        <f t="shared" si="4"/>
        <v>303492758.5</v>
      </c>
      <c r="H11" s="21">
        <f t="shared" si="4"/>
        <v>377295555.8075</v>
      </c>
      <c r="I11" s="38">
        <f>+I12+I13</f>
        <v>439083903.74560374</v>
      </c>
      <c r="J11" s="38">
        <f>+J12+J13</f>
        <v>70848277.54334192</v>
      </c>
      <c r="K11" s="21">
        <f t="shared" si="4"/>
        <v>509932181.28894567</v>
      </c>
      <c r="L11" s="38">
        <f>L12+L13</f>
        <v>388678214.28591383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997325360.16491997</v>
      </c>
      <c r="AA11" s="50">
        <f t="shared" si="2"/>
        <v>997340658.13035858</v>
      </c>
      <c r="AB11" s="53">
        <v>508734585.13999999</v>
      </c>
      <c r="AC11" s="52">
        <f>+AA11-AB11</f>
        <v>488606072.99035859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68125043.269999996</v>
      </c>
      <c r="H12" s="37">
        <f t="shared" ref="H12:H19" si="5">F12+G12</f>
        <v>88850318.267499998</v>
      </c>
      <c r="I12" s="71">
        <v>109574288.30027074</v>
      </c>
      <c r="J12" s="73">
        <v>19336639.111812484</v>
      </c>
      <c r="K12" s="37">
        <f t="shared" ref="K12:K18" si="6">I12+J12</f>
        <v>128910927.41208322</v>
      </c>
      <c r="L12" s="78">
        <v>88748119.410946906</v>
      </c>
      <c r="M12" s="78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252123991.83255237</v>
      </c>
      <c r="AA12" s="53">
        <f t="shared" si="2"/>
        <v>252127859.16037473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53077522.310000002</v>
      </c>
      <c r="G13" s="76">
        <v>235367715.23000002</v>
      </c>
      <c r="H13" s="37">
        <f t="shared" si="5"/>
        <v>288445237.54000002</v>
      </c>
      <c r="I13" s="71">
        <v>329509615.445333</v>
      </c>
      <c r="J13" s="72">
        <v>51511638.43152944</v>
      </c>
      <c r="K13" s="37">
        <f>I13+J13</f>
        <v>381021253.87686247</v>
      </c>
      <c r="L13" s="37">
        <f>285112578.024338+5888253.7+7940957/1.9558+9522895.87/1.9558</f>
        <v>299930094.87496692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745201368.33236766</v>
      </c>
      <c r="AA13" s="53">
        <f t="shared" si="2"/>
        <v>745212798.96998394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704150914.76000011</v>
      </c>
      <c r="H14" s="38">
        <f t="shared" si="5"/>
        <v>874971419.86625016</v>
      </c>
      <c r="I14" s="21">
        <v>953627166.28256655</v>
      </c>
      <c r="J14" s="74">
        <v>168287146.99104115</v>
      </c>
      <c r="K14" s="38">
        <f t="shared" si="6"/>
        <v>1121914313.2736077</v>
      </c>
      <c r="L14" s="38">
        <f>864484798.210451+20005954.71+36236103.39/1.9558+21320399.48/1.9558</f>
        <v>913919376.94642508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2194240013.9005218</v>
      </c>
      <c r="AA14" s="50">
        <f t="shared" si="2"/>
        <v>2194273671.3299203</v>
      </c>
      <c r="AB14" s="53">
        <v>1591964903.49</v>
      </c>
      <c r="AC14" s="52">
        <f>+AA14-AB14</f>
        <v>602308767.83992028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213668743.45000002</v>
      </c>
      <c r="G15" s="38">
        <v>807237171.88</v>
      </c>
      <c r="H15" s="38">
        <f t="shared" si="5"/>
        <v>1020905915.33</v>
      </c>
      <c r="I15" s="75">
        <v>1019664606.5955786</v>
      </c>
      <c r="J15" s="75">
        <v>143550599.15123588</v>
      </c>
      <c r="K15" s="38">
        <f t="shared" si="6"/>
        <v>1163215205.7468145</v>
      </c>
      <c r="L15" s="38">
        <f>1010724037.97219+75712538.53/1.9558</f>
        <v>1049435838.018207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2275016299.3996196</v>
      </c>
      <c r="AA15" s="50">
        <f t="shared" si="2"/>
        <v>2275051195.855792</v>
      </c>
      <c r="AB15" s="53">
        <v>1226822694.46</v>
      </c>
      <c r="AC15" s="52">
        <f>+AA15-AB15</f>
        <v>1048228501.395792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1428375935</v>
      </c>
      <c r="D16" s="38">
        <v>218481924</v>
      </c>
      <c r="E16" s="38">
        <f t="shared" si="7"/>
        <v>1646857859</v>
      </c>
      <c r="F16" s="38">
        <v>170770308.11625001</v>
      </c>
      <c r="G16" s="38">
        <v>876085441.29999983</v>
      </c>
      <c r="H16" s="38">
        <f>F16+G16</f>
        <v>1046855749.4162499</v>
      </c>
      <c r="I16" s="21">
        <v>1132131418.9059405</v>
      </c>
      <c r="J16" s="74">
        <v>199787897.45398951</v>
      </c>
      <c r="K16" s="38">
        <f>I16+J16</f>
        <v>1331919316.35993</v>
      </c>
      <c r="L16" s="38">
        <f>1058345959.16948+120561324.85/1.9558</f>
        <v>1119988931.27808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2604967798.9367514</v>
      </c>
      <c r="AA16" s="50">
        <f t="shared" si="2"/>
        <v>2605007756.516242</v>
      </c>
      <c r="AB16" s="53">
        <v>1216935553</v>
      </c>
      <c r="AC16" s="52">
        <f>+AA16-AB16</f>
        <v>1388072203.516242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126109118.77000001</v>
      </c>
      <c r="H18" s="38">
        <f t="shared" si="5"/>
        <v>154077166.32500002</v>
      </c>
      <c r="I18" s="21">
        <v>151526131.56782687</v>
      </c>
      <c r="J18" s="74">
        <v>26739905.570792977</v>
      </c>
      <c r="K18" s="38">
        <f t="shared" si="6"/>
        <v>178266037.13861984</v>
      </c>
      <c r="L18" s="38">
        <f>161758837.617266+4869431.22/1.9558</f>
        <v>164248576.45559302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348652715.4357127</v>
      </c>
      <c r="AA18" s="50">
        <f t="shared" si="2"/>
        <v>348658063.41682684</v>
      </c>
      <c r="AB18" s="53">
        <v>184210896</v>
      </c>
      <c r="AC18" s="52">
        <f>+AA18-AB18</f>
        <v>164447167.41682684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111032525.82999995</v>
      </c>
      <c r="H19" s="38">
        <f t="shared" si="5"/>
        <v>124755646.99999996</v>
      </c>
      <c r="I19" s="21">
        <v>125554447.00267184</v>
      </c>
      <c r="J19" s="74">
        <v>22156667.118118558</v>
      </c>
      <c r="K19" s="38">
        <f>I19+J19</f>
        <v>147711114.12079039</v>
      </c>
      <c r="L19" s="38">
        <f>137696920.128865+9014688.52/1.9558</f>
        <v>142306127.88016883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288893396.99744183</v>
      </c>
      <c r="AA19" s="50">
        <f t="shared" si="2"/>
        <v>288897828.33086544</v>
      </c>
      <c r="AB19" s="53">
        <v>192103600.88</v>
      </c>
      <c r="AC19" s="57">
        <f>+AA19-AB19</f>
        <v>96794227.450865448</v>
      </c>
    </row>
    <row r="20" spans="1:29" s="12" customFormat="1" ht="29.25" customHeight="1" x14ac:dyDescent="0.25">
      <c r="A20" s="85" t="s">
        <v>20</v>
      </c>
      <c r="B20" s="86"/>
      <c r="C20" s="21">
        <f>+C5+C8+C11+C14+C15+C16+C17+C18+C19</f>
        <v>8032199852</v>
      </c>
      <c r="D20" s="21">
        <f>+D5+D8+D11+D14+D15+D16+D17+D18+D19</f>
        <v>1299138290</v>
      </c>
      <c r="E20" s="21">
        <f>+C20+D20</f>
        <v>9331338142</v>
      </c>
      <c r="F20" s="21">
        <f t="shared" ref="F20:M20" si="8">+F5+F8+F11+F14+F15+F16+F17+F18+F19</f>
        <v>995441439.49625003</v>
      </c>
      <c r="G20" s="21">
        <f t="shared" si="8"/>
        <v>4382474127.8800001</v>
      </c>
      <c r="H20" s="21">
        <f t="shared" si="8"/>
        <v>5377915567.3762493</v>
      </c>
      <c r="I20" s="38">
        <f t="shared" si="8"/>
        <v>5688002889.4082594</v>
      </c>
      <c r="J20" s="38">
        <f t="shared" si="8"/>
        <v>942737884.7652384</v>
      </c>
      <c r="K20" s="38">
        <f>+K5+K8+K11+K14+K15+K16+K17+K18+K19</f>
        <v>6630740774.1734962</v>
      </c>
      <c r="L20" s="21">
        <f t="shared" si="8"/>
        <v>5641924429.9585571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9" t="s">
        <v>23</v>
      </c>
      <c r="B21" s="80"/>
      <c r="C21" s="80"/>
      <c r="D21" s="80"/>
      <c r="E21" s="80"/>
      <c r="F21" s="80"/>
      <c r="G21" s="80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2022-08-03T14:00:57Z</dcterms:modified>
</cp:coreProperties>
</file>