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C8E" lockStructure="1"/>
  <bookViews>
    <workbookView xWindow="240" yWindow="372" windowWidth="20112" windowHeight="7692" activeTab="3"/>
  </bookViews>
  <sheets>
    <sheet name="Balance Sheet" sheetId="3" r:id="rId1"/>
    <sheet name="P&amp;L" sheetId="2" r:id="rId2"/>
    <sheet name="Equity" sheetId="4" r:id="rId3"/>
    <sheet name="Cashflow" sheetId="5" r:id="rId4"/>
  </sheets>
  <calcPr calcId="145621"/>
</workbook>
</file>

<file path=xl/calcChain.xml><?xml version="1.0" encoding="utf-8"?>
<calcChain xmlns="http://schemas.openxmlformats.org/spreadsheetml/2006/main">
  <c r="C19" i="2" l="1"/>
  <c r="C9" i="2"/>
  <c r="C24" i="2" l="1"/>
  <c r="C26" i="2" s="1"/>
  <c r="C16" i="2"/>
  <c r="C20" i="2" s="1"/>
  <c r="C10" i="2"/>
  <c r="B30" i="3"/>
  <c r="B13" i="5"/>
  <c r="B16" i="5"/>
  <c r="B27" i="5"/>
  <c r="B32" i="5"/>
  <c r="B14" i="5"/>
  <c r="E21" i="4"/>
  <c r="E20" i="4"/>
  <c r="E19" i="4"/>
  <c r="E18" i="4"/>
  <c r="D19" i="2"/>
  <c r="D16" i="2"/>
  <c r="D24" i="2"/>
  <c r="D23" i="2"/>
  <c r="D26" i="2" s="1"/>
  <c r="D10" i="2"/>
  <c r="D9" i="2"/>
  <c r="C11" i="2"/>
  <c r="D20" i="2" l="1"/>
  <c r="C31" i="2"/>
  <c r="C33" i="2" s="1"/>
  <c r="D11" i="2"/>
  <c r="D31" i="2" s="1"/>
  <c r="D33" i="2" s="1"/>
  <c r="B32" i="3" l="1"/>
  <c r="B26" i="3"/>
  <c r="B19" i="3"/>
  <c r="C12" i="3"/>
  <c r="B12" i="3"/>
  <c r="B16" i="4"/>
  <c r="B22" i="4" s="1"/>
  <c r="E15" i="4"/>
  <c r="E14" i="4"/>
  <c r="C32" i="5"/>
  <c r="C27" i="5"/>
  <c r="C28" i="5" s="1"/>
  <c r="C23" i="5"/>
  <c r="C15" i="5"/>
  <c r="C14" i="5"/>
  <c r="C18" i="5" s="1"/>
  <c r="C13" i="5"/>
  <c r="C31" i="3"/>
  <c r="C30" i="3"/>
  <c r="C26" i="3"/>
  <c r="C16" i="3"/>
  <c r="C15" i="3"/>
  <c r="C19" i="3" s="1"/>
  <c r="C30" i="5" l="1"/>
  <c r="C34" i="5" s="1"/>
  <c r="C32" i="3"/>
  <c r="C36" i="3" s="1"/>
  <c r="C20" i="3"/>
  <c r="B20" i="3"/>
  <c r="B36" i="3"/>
  <c r="B35" i="3"/>
  <c r="C35" i="3" l="1"/>
  <c r="B28" i="5"/>
  <c r="B18" i="5" l="1"/>
  <c r="B23" i="5"/>
  <c r="B30" i="5" l="1"/>
  <c r="D16" i="4"/>
  <c r="D22" i="4" s="1"/>
  <c r="C16" i="4"/>
  <c r="C22" i="4" s="1"/>
  <c r="B34" i="5" l="1"/>
  <c r="E16" i="4" l="1"/>
  <c r="E22" i="4"/>
</calcChain>
</file>

<file path=xl/comments1.xml><?xml version="1.0" encoding="utf-8"?>
<comments xmlns="http://schemas.openxmlformats.org/spreadsheetml/2006/main">
  <authors>
    <author>SNEJANA BRATOEVA</author>
  </authors>
  <commentLis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SNEJANA BRATOEVA:</t>
        </r>
        <r>
          <rPr>
            <sz val="9"/>
            <color indexed="81"/>
            <rFont val="Tahoma"/>
            <family val="2"/>
            <charset val="204"/>
          </rPr>
          <t xml:space="preserve">
7 - такса ЧСИ (с-ка 444)
</t>
        </r>
      </text>
    </comment>
  </commentList>
</comments>
</file>

<file path=xl/sharedStrings.xml><?xml version="1.0" encoding="utf-8"?>
<sst xmlns="http://schemas.openxmlformats.org/spreadsheetml/2006/main" count="142" uniqueCount="101">
  <si>
    <t>ОТЧЕТ ЗА ПРИХОДИТЕ И РАЗХОДИТЕ</t>
  </si>
  <si>
    <t xml:space="preserve">  Приходи от продажби</t>
  </si>
  <si>
    <t xml:space="preserve">  Други приходи </t>
  </si>
  <si>
    <t>Всичко приходи от дейността</t>
  </si>
  <si>
    <t xml:space="preserve"> Финансови приходи/(разходи)</t>
  </si>
  <si>
    <t xml:space="preserve"> Разходи по икономически елементи</t>
  </si>
  <si>
    <t xml:space="preserve">  Разходи за материали</t>
  </si>
  <si>
    <t xml:space="preserve">  Разходи за външни услуги</t>
  </si>
  <si>
    <t xml:space="preserve">  Разходи за персонала</t>
  </si>
  <si>
    <t xml:space="preserve">  Амортизация</t>
  </si>
  <si>
    <t xml:space="preserve">  Балансова стойност на продадените активи</t>
  </si>
  <si>
    <t xml:space="preserve">  Други оперативни разходи</t>
  </si>
  <si>
    <t xml:space="preserve"> Всичко разходи по икономически елементи</t>
  </si>
  <si>
    <t>Извънредни приходи</t>
  </si>
  <si>
    <t xml:space="preserve"> Печалба преди облагане с данъци</t>
  </si>
  <si>
    <t xml:space="preserve"> Разходи за данъци върху печалбата</t>
  </si>
  <si>
    <t xml:space="preserve"> Нетна печалба за периода</t>
  </si>
  <si>
    <t>Управител:</t>
  </si>
  <si>
    <t>инж. Пламен Георгиев</t>
  </si>
  <si>
    <t>Съставител:</t>
  </si>
  <si>
    <t>Снежана Братоева</t>
  </si>
  <si>
    <t>хил. лева</t>
  </si>
  <si>
    <t>до 30.06.2015 г.</t>
  </si>
  <si>
    <t>от 01.01.2015 г.</t>
  </si>
  <si>
    <t>СЧЕТОВОДЕН БАЛАНС</t>
  </si>
  <si>
    <t>хил. лв.</t>
  </si>
  <si>
    <t>Нетекущи активи</t>
  </si>
  <si>
    <t xml:space="preserve">  Дълготрайни активи</t>
  </si>
  <si>
    <t xml:space="preserve">  Инвестиционни имоти</t>
  </si>
  <si>
    <t>Всичко нетекущи активи</t>
  </si>
  <si>
    <t xml:space="preserve"> Текущи активи</t>
  </si>
  <si>
    <t xml:space="preserve">  Материални запаси</t>
  </si>
  <si>
    <t xml:space="preserve">  Вземания и предоставени аванси</t>
  </si>
  <si>
    <t xml:space="preserve">  Парични средства</t>
  </si>
  <si>
    <t xml:space="preserve">  Разходи за бъдещи периоди</t>
  </si>
  <si>
    <t>Всичко текущи активи</t>
  </si>
  <si>
    <t>Всичко активи</t>
  </si>
  <si>
    <t xml:space="preserve"> Капитал</t>
  </si>
  <si>
    <t xml:space="preserve">  Основен капитал</t>
  </si>
  <si>
    <t xml:space="preserve">  Резерви</t>
  </si>
  <si>
    <t xml:space="preserve">  Печалба от текущата година</t>
  </si>
  <si>
    <t>Всичко капитал</t>
  </si>
  <si>
    <t xml:space="preserve"> Нетекущи пасиви</t>
  </si>
  <si>
    <t xml:space="preserve">  Отсрочени данъчни пасиви</t>
  </si>
  <si>
    <t xml:space="preserve">  Приходи за бъдещи периоди</t>
  </si>
  <si>
    <t xml:space="preserve">  Други нетекущи задължения</t>
  </si>
  <si>
    <t xml:space="preserve"> Всичко нетекущи пасиви</t>
  </si>
  <si>
    <t>Текущи пасиви</t>
  </si>
  <si>
    <t>Всичко пасиви</t>
  </si>
  <si>
    <t>Всичко капитал и пасиви</t>
  </si>
  <si>
    <t xml:space="preserve"> ОТЧЕТ ЗА ПРОМЕНИТЕ В КАПИТАЛА</t>
  </si>
  <si>
    <t>Основен</t>
  </si>
  <si>
    <t>Резерви</t>
  </si>
  <si>
    <t>Печалба/</t>
  </si>
  <si>
    <t>Общо</t>
  </si>
  <si>
    <t>капитал</t>
  </si>
  <si>
    <t>(загуба)</t>
  </si>
  <si>
    <t xml:space="preserve">  Прехвърляне на печалбата</t>
  </si>
  <si>
    <t>-</t>
  </si>
  <si>
    <t xml:space="preserve">  Печалба за периода</t>
  </si>
  <si>
    <t xml:space="preserve">  Увеличение на капитала</t>
  </si>
  <si>
    <t>ОТЧЕТ ЗА ПАРИЧНИТЕ ПОТОЦИ</t>
  </si>
  <si>
    <t xml:space="preserve"> Наличности от парични средства на 1 януари</t>
  </si>
  <si>
    <t xml:space="preserve"> Парични потоци от оперативна дейност</t>
  </si>
  <si>
    <t xml:space="preserve">  Постъпления от клиенти и други дебитори</t>
  </si>
  <si>
    <t xml:space="preserve">  Плащания на доставчици и други кредитори</t>
  </si>
  <si>
    <t xml:space="preserve">  Плащания, свързани с трудови възнаграждения</t>
  </si>
  <si>
    <t xml:space="preserve">  Изплатени данъци, такси и други подобни</t>
  </si>
  <si>
    <t xml:space="preserve">  Други постъпления/(плащания)</t>
  </si>
  <si>
    <t xml:space="preserve">  Нетни парични потоци от оперативна дейност</t>
  </si>
  <si>
    <t>Парични потоци от инвестиционна дейност</t>
  </si>
  <si>
    <t xml:space="preserve">  Покупка на дълготрайни активи</t>
  </si>
  <si>
    <t xml:space="preserve">  Продажба на дълготрайни активи</t>
  </si>
  <si>
    <t xml:space="preserve">  Нетни парични потоци от инвестиционна дейност</t>
  </si>
  <si>
    <t xml:space="preserve">  Парични потоци от финансова дейност</t>
  </si>
  <si>
    <t xml:space="preserve">  Изплатени дивиденти</t>
  </si>
  <si>
    <t xml:space="preserve">  Получени/(платени) лихви и такси</t>
  </si>
  <si>
    <t xml:space="preserve"> Нетни парични потоци от финансова дейност</t>
  </si>
  <si>
    <t xml:space="preserve"> Изменение на наличностите през годината</t>
  </si>
  <si>
    <t xml:space="preserve"> Нетен ефект от промяна на валутните курсове</t>
  </si>
  <si>
    <t xml:space="preserve"> Парични наличности в края на периода</t>
  </si>
  <si>
    <t xml:space="preserve">   Приходи/(разходи) за лихви </t>
  </si>
  <si>
    <t xml:space="preserve">   Положителни/(отрицателни) курсови разлики </t>
  </si>
  <si>
    <t xml:space="preserve">   Други финансови приходи/(разходи) </t>
  </si>
  <si>
    <t xml:space="preserve">   Разпределени дивиденти </t>
  </si>
  <si>
    <t xml:space="preserve"> - </t>
  </si>
  <si>
    <t xml:space="preserve">   Разпределени тантиеми </t>
  </si>
  <si>
    <t>завършващ</t>
  </si>
  <si>
    <t>Периодът</t>
  </si>
  <si>
    <t>на 30.06.2015</t>
  </si>
  <si>
    <t>Всичко финансови приходи/(разходи)</t>
  </si>
  <si>
    <t>към 30 юни 2016 г.</t>
  </si>
  <si>
    <t>14 юли 2016 г.</t>
  </si>
  <si>
    <t>за периода от 01-ви януари до 30 юни 2016 година</t>
  </si>
  <si>
    <t>към 30 юни 2016</t>
  </si>
  <si>
    <t>на 30.06.2016</t>
  </si>
  <si>
    <t>Салдо на 1 януари 2015</t>
  </si>
  <si>
    <t>Салдо на 31 декември 2015</t>
  </si>
  <si>
    <t xml:space="preserve"> Салдо на 30 юни 2016</t>
  </si>
  <si>
    <t>от 01.01.2016 г.</t>
  </si>
  <si>
    <t>до 30.06.2016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</si>
</sst>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_)\ _л_в_ ;_ * \(#,##0\)\ _л_в_ ;_ * &quot;-&quot;_)\ _л_в_ ;_ @_ "/>
    <numFmt numFmtId="165" formatCode="_-* #,##0.00\ _ _-;\-* #,##0.00\ _ _-;_-* &quot;-&quot;??\ _ _-;_-@_-"/>
    <numFmt numFmtId="166" formatCode="_-* #,##0\ _ _-;\-* #,##0\ _ _-;_-* &quot;-&quot;??\ _ _-;_-@_-"/>
    <numFmt numFmtId="167" formatCode="#,##0_);\(#,##0\)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1"/>
      <name val="Cambria"/>
      <family val="1"/>
      <charset val="204"/>
    </font>
    <font>
      <b/>
      <sz val="11"/>
      <name val="Cambria"/>
      <family val="1"/>
      <charset val="204"/>
    </font>
    <font>
      <i/>
      <sz val="10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0.5"/>
      <name val="Cambria"/>
      <family val="1"/>
      <charset val="204"/>
    </font>
    <font>
      <b/>
      <sz val="12"/>
      <name val="Cambria"/>
      <family val="1"/>
      <charset val="204"/>
    </font>
    <font>
      <u val="singleAccounting"/>
      <sz val="10"/>
      <name val="Cambria"/>
      <family val="1"/>
      <charset val="204"/>
    </font>
    <font>
      <i/>
      <sz val="11"/>
      <name val="Cambria"/>
      <family val="1"/>
      <charset val="204"/>
    </font>
    <font>
      <sz val="10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b/>
      <sz val="10"/>
      <color indexed="8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i/>
      <sz val="10"/>
      <color indexed="8"/>
      <name val="Cambria"/>
      <family val="1"/>
      <charset val="204"/>
      <scheme val="major"/>
    </font>
    <font>
      <b/>
      <sz val="13"/>
      <name val="Cambria"/>
      <family val="1"/>
      <charset val="204"/>
    </font>
    <font>
      <sz val="13"/>
      <name val="Cambria"/>
      <family val="1"/>
      <charset val="204"/>
    </font>
    <font>
      <b/>
      <sz val="13"/>
      <color indexed="8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164" fontId="4" fillId="2" borderId="0" xfId="2" applyNumberFormat="1" applyFont="1" applyFill="1" applyAlignment="1">
      <alignment horizontal="right" vertical="center"/>
    </xf>
    <xf numFmtId="165" fontId="4" fillId="2" borderId="0" xfId="1" applyFont="1" applyFill="1" applyBorder="1" applyAlignment="1">
      <alignment horizontal="right" vertical="center"/>
    </xf>
    <xf numFmtId="164" fontId="7" fillId="0" borderId="0" xfId="2" applyNumberFormat="1" applyFont="1" applyFill="1"/>
    <xf numFmtId="164" fontId="8" fillId="0" borderId="0" xfId="2" applyNumberFormat="1" applyFont="1" applyFill="1" applyAlignment="1">
      <alignment horizontal="right" vertical="center" wrapText="1"/>
    </xf>
    <xf numFmtId="164" fontId="8" fillId="0" borderId="0" xfId="2" applyNumberFormat="1" applyFont="1" applyFill="1" applyAlignment="1">
      <alignment vertical="center" wrapText="1"/>
    </xf>
    <xf numFmtId="164" fontId="5" fillId="0" borderId="0" xfId="2" applyNumberFormat="1" applyFont="1" applyFill="1"/>
    <xf numFmtId="3" fontId="5" fillId="0" borderId="0" xfId="2" applyNumberFormat="1" applyFont="1" applyFill="1" applyAlignment="1">
      <alignment horizontal="right" vertical="center" wrapText="1"/>
    </xf>
    <xf numFmtId="164" fontId="8" fillId="0" borderId="0" xfId="2" applyNumberFormat="1" applyFont="1" applyFill="1"/>
    <xf numFmtId="164" fontId="6" fillId="0" borderId="0" xfId="2" applyNumberFormat="1" applyFont="1" applyFill="1" applyAlignment="1">
      <alignment horizontal="left"/>
    </xf>
    <xf numFmtId="14" fontId="9" fillId="0" borderId="0" xfId="2" applyNumberFormat="1" applyFont="1" applyFill="1" applyAlignment="1">
      <alignment horizontal="right" vertical="center" wrapText="1"/>
    </xf>
    <xf numFmtId="164" fontId="6" fillId="0" borderId="0" xfId="2" applyNumberFormat="1" applyFont="1" applyFill="1"/>
    <xf numFmtId="3" fontId="9" fillId="0" borderId="0" xfId="2" applyNumberFormat="1" applyFont="1" applyFill="1" applyAlignment="1">
      <alignment horizontal="right" vertical="center" wrapText="1"/>
    </xf>
    <xf numFmtId="3" fontId="5" fillId="0" borderId="0" xfId="3" applyNumberFormat="1" applyFont="1" applyFill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 applyAlignment="1">
      <alignment horizontal="right" vertical="center" wrapText="1"/>
    </xf>
    <xf numFmtId="3" fontId="5" fillId="0" borderId="0" xfId="3" applyNumberFormat="1" applyFont="1" applyFill="1" applyBorder="1" applyAlignment="1">
      <alignment horizontal="right" vertical="center" wrapText="1"/>
    </xf>
    <xf numFmtId="164" fontId="8" fillId="3" borderId="0" xfId="2" applyNumberFormat="1" applyFont="1" applyFill="1"/>
    <xf numFmtId="3" fontId="6" fillId="0" borderId="3" xfId="3" applyNumberFormat="1" applyFont="1" applyFill="1" applyBorder="1" applyAlignment="1">
      <alignment horizontal="right" vertical="center" wrapText="1"/>
    </xf>
    <xf numFmtId="3" fontId="6" fillId="0" borderId="1" xfId="3" applyNumberFormat="1" applyFont="1" applyFill="1" applyBorder="1" applyAlignment="1">
      <alignment horizontal="right" vertical="center" wrapText="1"/>
    </xf>
    <xf numFmtId="164" fontId="8" fillId="2" borderId="0" xfId="2" applyNumberFormat="1" applyFont="1" applyFill="1"/>
    <xf numFmtId="164" fontId="12" fillId="0" borderId="0" xfId="2" applyNumberFormat="1" applyFont="1" applyFill="1"/>
    <xf numFmtId="164" fontId="8" fillId="2" borderId="0" xfId="2" applyNumberFormat="1" applyFont="1" applyFill="1" applyAlignment="1">
      <alignment vertical="center" wrapText="1"/>
    </xf>
    <xf numFmtId="164" fontId="8" fillId="2" borderId="0" xfId="2" applyNumberFormat="1" applyFont="1" applyFill="1" applyAlignment="1">
      <alignment vertical="center"/>
    </xf>
    <xf numFmtId="164" fontId="14" fillId="2" borderId="0" xfId="2" applyNumberFormat="1" applyFont="1" applyFill="1" applyAlignment="1">
      <alignment vertical="center" wrapText="1"/>
    </xf>
    <xf numFmtId="164" fontId="7" fillId="0" borderId="0" xfId="2" applyNumberFormat="1" applyFont="1" applyFill="1" applyAlignment="1">
      <alignment horizontal="right"/>
    </xf>
    <xf numFmtId="164" fontId="8" fillId="2" borderId="0" xfId="2" applyNumberFormat="1" applyFont="1" applyFill="1" applyAlignment="1">
      <alignment horizontal="right" vertical="center" wrapText="1"/>
    </xf>
    <xf numFmtId="3" fontId="5" fillId="2" borderId="0" xfId="2" applyNumberFormat="1" applyFont="1" applyFill="1" applyAlignment="1">
      <alignment horizontal="right" vertical="center" wrapText="1"/>
    </xf>
    <xf numFmtId="164" fontId="18" fillId="0" borderId="0" xfId="2" applyNumberFormat="1" applyFont="1" applyAlignment="1">
      <alignment vertical="center"/>
    </xf>
    <xf numFmtId="164" fontId="19" fillId="0" borderId="0" xfId="2" applyNumberFormat="1" applyFont="1" applyAlignment="1">
      <alignment horizontal="right" vertical="center"/>
    </xf>
    <xf numFmtId="165" fontId="20" fillId="0" borderId="0" xfId="1" applyNumberFormat="1" applyFont="1" applyAlignment="1">
      <alignment horizontal="right" vertical="center" wrapText="1"/>
    </xf>
    <xf numFmtId="3" fontId="20" fillId="0" borderId="0" xfId="2" applyNumberFormat="1" applyFont="1" applyFill="1" applyAlignment="1">
      <alignment horizontal="right" vertical="center" wrapText="1"/>
    </xf>
    <xf numFmtId="164" fontId="19" fillId="0" borderId="0" xfId="2" applyNumberFormat="1" applyFont="1" applyAlignment="1">
      <alignment vertical="center"/>
    </xf>
    <xf numFmtId="165" fontId="4" fillId="2" borderId="0" xfId="1" applyFont="1" applyFill="1" applyAlignment="1">
      <alignment horizontal="right" vertical="center"/>
    </xf>
    <xf numFmtId="165" fontId="3" fillId="0" borderId="0" xfId="1" applyFont="1" applyFill="1" applyAlignment="1">
      <alignment horizontal="right" vertical="center"/>
    </xf>
    <xf numFmtId="164" fontId="16" fillId="0" borderId="0" xfId="2" applyNumberFormat="1" applyFont="1" applyFill="1" applyAlignment="1">
      <alignment horizontal="right" vertical="center" wrapText="1"/>
    </xf>
    <xf numFmtId="164" fontId="16" fillId="0" borderId="0" xfId="2" applyNumberFormat="1" applyFont="1" applyFill="1" applyAlignment="1">
      <alignment vertical="center" wrapText="1"/>
    </xf>
    <xf numFmtId="164" fontId="18" fillId="0" borderId="0" xfId="2" applyNumberFormat="1" applyFont="1" applyAlignment="1">
      <alignment horizontal="left" vertical="center"/>
    </xf>
    <xf numFmtId="164" fontId="9" fillId="2" borderId="0" xfId="2" applyNumberFormat="1" applyFont="1" applyFill="1" applyAlignment="1">
      <alignment horizontal="right" vertical="center" wrapText="1"/>
    </xf>
    <xf numFmtId="164" fontId="13" fillId="2" borderId="0" xfId="2" applyNumberFormat="1" applyFont="1" applyFill="1" applyAlignment="1" applyProtection="1">
      <alignment horizontal="center" vertical="center" wrapText="1"/>
      <protection locked="0"/>
    </xf>
    <xf numFmtId="164" fontId="13" fillId="2" borderId="0" xfId="2" applyNumberFormat="1" applyFont="1" applyFill="1" applyAlignment="1" applyProtection="1">
      <alignment horizontal="right" vertical="center" wrapText="1"/>
      <protection locked="0"/>
    </xf>
    <xf numFmtId="164" fontId="9" fillId="2" borderId="0" xfId="2" applyNumberFormat="1" applyFont="1" applyFill="1" applyBorder="1" applyAlignment="1">
      <alignment horizontal="left" vertical="center"/>
    </xf>
    <xf numFmtId="164" fontId="9" fillId="2" borderId="0" xfId="2" applyNumberFormat="1" applyFont="1" applyFill="1" applyBorder="1" applyAlignment="1">
      <alignment horizontal="right" vertical="center"/>
    </xf>
    <xf numFmtId="164" fontId="9" fillId="2" borderId="0" xfId="2" applyNumberFormat="1" applyFont="1" applyFill="1" applyAlignment="1">
      <alignment horizontal="right" vertical="center"/>
    </xf>
    <xf numFmtId="164" fontId="8" fillId="2" borderId="0" xfId="2" applyNumberFormat="1" applyFont="1" applyFill="1" applyBorder="1" applyAlignment="1">
      <alignment vertical="center" wrapText="1"/>
    </xf>
    <xf numFmtId="164" fontId="9" fillId="2" borderId="0" xfId="2" applyNumberFormat="1" applyFont="1" applyFill="1" applyBorder="1" applyAlignment="1">
      <alignment horizontal="right" vertical="center" wrapText="1"/>
    </xf>
    <xf numFmtId="164" fontId="5" fillId="2" borderId="0" xfId="2" applyNumberFormat="1" applyFont="1" applyFill="1" applyAlignment="1">
      <alignment vertical="center" wrapText="1"/>
    </xf>
    <xf numFmtId="164" fontId="5" fillId="2" borderId="0" xfId="2" applyNumberFormat="1" applyFont="1" applyFill="1" applyAlignment="1">
      <alignment horizontal="right" vertical="center" wrapText="1"/>
    </xf>
    <xf numFmtId="164" fontId="6" fillId="2" borderId="0" xfId="2" applyNumberFormat="1" applyFont="1" applyFill="1" applyAlignment="1">
      <alignment horizontal="right" vertical="center" wrapText="1"/>
    </xf>
    <xf numFmtId="164" fontId="6" fillId="2" borderId="0" xfId="2" applyNumberFormat="1" applyFont="1" applyFill="1" applyAlignment="1">
      <alignment vertical="center" wrapText="1"/>
    </xf>
    <xf numFmtId="3" fontId="6" fillId="2" borderId="3" xfId="2" applyNumberFormat="1" applyFont="1" applyFill="1" applyBorder="1" applyAlignment="1">
      <alignment horizontal="right" vertical="center" wrapText="1"/>
    </xf>
    <xf numFmtId="3" fontId="6" fillId="2" borderId="0" xfId="2" applyNumberFormat="1" applyFont="1" applyFill="1" applyBorder="1" applyAlignment="1">
      <alignment horizontal="right" vertical="center" wrapText="1"/>
    </xf>
    <xf numFmtId="167" fontId="6" fillId="2" borderId="0" xfId="2" applyNumberFormat="1" applyFont="1" applyFill="1" applyAlignment="1">
      <alignment horizontal="right" vertical="center" wrapText="1"/>
    </xf>
    <xf numFmtId="165" fontId="6" fillId="2" borderId="0" xfId="1" applyFont="1" applyFill="1" applyAlignment="1">
      <alignment horizontal="right" vertical="center" wrapText="1"/>
    </xf>
    <xf numFmtId="166" fontId="6" fillId="2" borderId="0" xfId="1" applyNumberFormat="1" applyFont="1" applyFill="1" applyBorder="1" applyAlignment="1">
      <alignment horizontal="right" vertical="center" wrapText="1"/>
    </xf>
    <xf numFmtId="164" fontId="5" fillId="2" borderId="0" xfId="2" applyNumberFormat="1" applyFont="1" applyFill="1" applyAlignment="1">
      <alignment horizontal="left"/>
    </xf>
    <xf numFmtId="164" fontId="8" fillId="2" borderId="0" xfId="2" applyNumberFormat="1" applyFont="1" applyFill="1" applyAlignment="1">
      <alignment horizontal="right"/>
    </xf>
    <xf numFmtId="3" fontId="8" fillId="2" borderId="0" xfId="2" applyNumberFormat="1" applyFont="1" applyFill="1" applyAlignment="1">
      <alignment horizontal="right" vertical="center" wrapText="1"/>
    </xf>
    <xf numFmtId="164" fontId="7" fillId="2" borderId="0" xfId="2" applyNumberFormat="1" applyFont="1" applyFill="1"/>
    <xf numFmtId="164" fontId="17" fillId="0" borderId="0" xfId="2" applyNumberFormat="1" applyFont="1" applyAlignment="1">
      <alignment vertical="center"/>
    </xf>
    <xf numFmtId="164" fontId="4" fillId="2" borderId="0" xfId="1" applyNumberFormat="1" applyFont="1" applyFill="1" applyBorder="1" applyAlignment="1">
      <alignment horizontal="left" vertical="center"/>
    </xf>
    <xf numFmtId="166" fontId="4" fillId="2" borderId="0" xfId="1" applyNumberFormat="1" applyFont="1" applyFill="1" applyBorder="1" applyAlignment="1">
      <alignment horizontal="left" vertical="center"/>
    </xf>
    <xf numFmtId="164" fontId="3" fillId="2" borderId="0" xfId="2" applyNumberFormat="1" applyFont="1" applyFill="1" applyBorder="1" applyAlignment="1">
      <alignment horizontal="right" vertical="center"/>
    </xf>
    <xf numFmtId="164" fontId="6" fillId="2" borderId="0" xfId="2" applyNumberFormat="1" applyFont="1" applyFill="1" applyAlignment="1">
      <alignment horizontal="right" vertical="center"/>
    </xf>
    <xf numFmtId="164" fontId="5" fillId="2" borderId="0" xfId="2" applyNumberFormat="1" applyFont="1" applyFill="1" applyAlignment="1">
      <alignment vertical="center"/>
    </xf>
    <xf numFmtId="164" fontId="5" fillId="2" borderId="0" xfId="2" applyNumberFormat="1" applyFont="1" applyFill="1" applyAlignment="1">
      <alignment horizontal="right" vertical="center"/>
    </xf>
    <xf numFmtId="164" fontId="5" fillId="2" borderId="0" xfId="2" quotePrefix="1" applyNumberFormat="1" applyFont="1" applyFill="1" applyAlignment="1">
      <alignment horizontal="right" vertical="center" wrapText="1"/>
    </xf>
    <xf numFmtId="164" fontId="6" fillId="2" borderId="1" xfId="2" applyNumberFormat="1" applyFont="1" applyFill="1" applyBorder="1" applyAlignment="1">
      <alignment horizontal="right" vertical="center" wrapText="1"/>
    </xf>
    <xf numFmtId="164" fontId="6" fillId="2" borderId="2" xfId="2" applyNumberFormat="1" applyFont="1" applyFill="1" applyBorder="1" applyAlignment="1">
      <alignment horizontal="right" vertical="center" wrapText="1"/>
    </xf>
    <xf numFmtId="164" fontId="6" fillId="2" borderId="0" xfId="2" applyNumberFormat="1" applyFont="1" applyFill="1" applyBorder="1" applyAlignment="1">
      <alignment horizontal="right" vertical="center" wrapText="1"/>
    </xf>
    <xf numFmtId="164" fontId="6" fillId="2" borderId="0" xfId="2" quotePrefix="1" applyNumberFormat="1" applyFont="1" applyFill="1" applyBorder="1" applyAlignment="1">
      <alignment horizontal="right" vertical="center" wrapText="1"/>
    </xf>
    <xf numFmtId="164" fontId="6" fillId="2" borderId="4" xfId="2" applyNumberFormat="1" applyFont="1" applyFill="1" applyBorder="1" applyAlignment="1">
      <alignment horizontal="right" vertical="center" wrapText="1"/>
    </xf>
    <xf numFmtId="164" fontId="26" fillId="0" borderId="0" xfId="2" applyNumberFormat="1" applyFont="1" applyFill="1" applyAlignment="1">
      <alignment vertical="center" wrapText="1"/>
    </xf>
    <xf numFmtId="164" fontId="26" fillId="2" borderId="0" xfId="2" applyNumberFormat="1" applyFont="1" applyFill="1" applyAlignment="1">
      <alignment vertical="center" wrapText="1"/>
    </xf>
    <xf numFmtId="164" fontId="4" fillId="2" borderId="0" xfId="1" applyNumberFormat="1" applyFont="1" applyFill="1" applyBorder="1" applyAlignment="1">
      <alignment horizontal="right" vertical="center"/>
    </xf>
    <xf numFmtId="164" fontId="6" fillId="0" borderId="4" xfId="3" applyNumberFormat="1" applyFont="1" applyFill="1" applyBorder="1" applyAlignment="1">
      <alignment horizontal="right" vertical="center" wrapText="1"/>
    </xf>
    <xf numFmtId="164" fontId="6" fillId="0" borderId="1" xfId="3" applyNumberFormat="1" applyFont="1" applyFill="1" applyBorder="1" applyAlignment="1">
      <alignment horizontal="right" vertical="center" wrapText="1"/>
    </xf>
    <xf numFmtId="164" fontId="6" fillId="0" borderId="0" xfId="3" applyNumberFormat="1" applyFont="1" applyFill="1" applyBorder="1" applyAlignment="1">
      <alignment horizontal="right" vertical="center" wrapText="1"/>
    </xf>
    <xf numFmtId="164" fontId="5" fillId="0" borderId="0" xfId="3" applyNumberFormat="1" applyFont="1" applyFill="1" applyBorder="1" applyAlignment="1">
      <alignment horizontal="right" vertical="center" wrapText="1"/>
    </xf>
    <xf numFmtId="164" fontId="6" fillId="0" borderId="2" xfId="3" applyNumberFormat="1" applyFont="1" applyFill="1" applyBorder="1" applyAlignment="1">
      <alignment horizontal="right" vertical="center" wrapText="1"/>
    </xf>
    <xf numFmtId="166" fontId="4" fillId="2" borderId="0" xfId="1" applyNumberFormat="1" applyFont="1" applyFill="1" applyBorder="1" applyAlignment="1">
      <alignment horizontal="right" vertical="center"/>
    </xf>
    <xf numFmtId="10" fontId="4" fillId="2" borderId="0" xfId="4" applyNumberFormat="1" applyFont="1" applyFill="1" applyBorder="1" applyAlignment="1">
      <alignment horizontal="right" vertical="center"/>
    </xf>
    <xf numFmtId="10" fontId="3" fillId="0" borderId="0" xfId="4" applyNumberFormat="1" applyFont="1" applyFill="1" applyAlignment="1">
      <alignment horizontal="right" vertical="center"/>
    </xf>
    <xf numFmtId="10" fontId="4" fillId="2" borderId="0" xfId="4" applyNumberFormat="1" applyFont="1" applyFill="1" applyAlignment="1">
      <alignment horizontal="right" vertical="center"/>
    </xf>
    <xf numFmtId="164" fontId="5" fillId="0" borderId="0" xfId="2" applyNumberFormat="1" applyFont="1" applyFill="1" applyAlignment="1">
      <alignment horizontal="right"/>
    </xf>
    <xf numFmtId="164" fontId="18" fillId="0" borderId="0" xfId="2" quotePrefix="1" applyNumberFormat="1" applyFont="1" applyAlignment="1">
      <alignment vertical="center"/>
    </xf>
    <xf numFmtId="164" fontId="19" fillId="0" borderId="0" xfId="2" quotePrefix="1" applyNumberFormat="1" applyFont="1" applyAlignment="1">
      <alignment horizontal="left" vertical="center"/>
    </xf>
    <xf numFmtId="164" fontId="17" fillId="0" borderId="0" xfId="2" quotePrefix="1" applyNumberFormat="1" applyFont="1" applyFill="1" applyAlignment="1">
      <alignment horizontal="left" vertical="center"/>
    </xf>
    <xf numFmtId="164" fontId="19" fillId="0" borderId="0" xfId="2" quotePrefix="1" applyNumberFormat="1" applyFont="1" applyFill="1" applyAlignment="1">
      <alignment horizontal="left" vertical="center"/>
    </xf>
    <xf numFmtId="164" fontId="19" fillId="0" borderId="0" xfId="2" quotePrefix="1" applyNumberFormat="1" applyFont="1" applyAlignment="1">
      <alignment vertical="center"/>
    </xf>
    <xf numFmtId="164" fontId="17" fillId="0" borderId="0" xfId="2" quotePrefix="1" applyNumberFormat="1" applyFont="1" applyAlignment="1">
      <alignment horizontal="left" vertical="center"/>
    </xf>
    <xf numFmtId="164" fontId="17" fillId="0" borderId="0" xfId="2" quotePrefix="1" applyNumberFormat="1" applyFont="1" applyAlignment="1">
      <alignment vertical="center"/>
    </xf>
    <xf numFmtId="165" fontId="21" fillId="2" borderId="0" xfId="1" quotePrefix="1" applyFont="1" applyFill="1" applyAlignment="1">
      <alignment horizontal="right" vertical="center"/>
    </xf>
    <xf numFmtId="165" fontId="3" fillId="0" borderId="0" xfId="1" quotePrefix="1" applyFont="1" applyFill="1" applyAlignment="1">
      <alignment horizontal="right" vertical="center"/>
    </xf>
    <xf numFmtId="164" fontId="16" fillId="0" borderId="0" xfId="2" quotePrefix="1" applyNumberFormat="1" applyFont="1" applyFill="1" applyAlignment="1">
      <alignment vertical="center" wrapText="1"/>
    </xf>
    <xf numFmtId="164" fontId="22" fillId="0" borderId="0" xfId="2" quotePrefix="1" applyNumberFormat="1" applyFont="1" applyFill="1"/>
    <xf numFmtId="164" fontId="24" fillId="0" borderId="0" xfId="2" quotePrefix="1" applyNumberFormat="1" applyFont="1" applyFill="1" applyAlignment="1">
      <alignment horizontal="left" vertical="center"/>
    </xf>
    <xf numFmtId="164" fontId="18" fillId="0" borderId="0" xfId="2" quotePrefix="1" applyNumberFormat="1" applyFont="1" applyAlignment="1">
      <alignment horizontal="left" vertical="center"/>
    </xf>
    <xf numFmtId="164" fontId="6" fillId="2" borderId="2" xfId="3" applyNumberFormat="1" applyFont="1" applyFill="1" applyBorder="1" applyAlignment="1">
      <alignment horizontal="right" vertical="center" wrapText="1"/>
    </xf>
    <xf numFmtId="164" fontId="9" fillId="0" borderId="0" xfId="2" applyNumberFormat="1" applyFont="1" applyFill="1" applyAlignment="1">
      <alignment horizontal="right"/>
    </xf>
    <xf numFmtId="164" fontId="8" fillId="0" borderId="0" xfId="2" applyNumberFormat="1" applyFont="1" applyFill="1" applyAlignment="1">
      <alignment horizontal="right"/>
    </xf>
    <xf numFmtId="164" fontId="25" fillId="2" borderId="0" xfId="2" applyNumberFormat="1" applyFont="1" applyFill="1" applyAlignment="1" applyProtection="1">
      <alignment vertical="center"/>
      <protection locked="0"/>
    </xf>
    <xf numFmtId="164" fontId="25" fillId="0" borderId="0" xfId="2" applyNumberFormat="1" applyFont="1" applyFill="1" applyAlignment="1">
      <alignment vertical="center" wrapText="1"/>
    </xf>
    <xf numFmtId="164" fontId="3" fillId="0" borderId="0" xfId="2" applyNumberFormat="1" applyFont="1" applyAlignment="1">
      <alignment horizontal="right" vertical="center"/>
    </xf>
    <xf numFmtId="165" fontId="23" fillId="0" borderId="0" xfId="1" applyNumberFormat="1" applyFont="1" applyAlignment="1">
      <alignment horizontal="right" vertical="center" wrapText="1"/>
    </xf>
    <xf numFmtId="3" fontId="23" fillId="0" borderId="0" xfId="2" applyNumberFormat="1" applyFont="1" applyFill="1" applyAlignment="1">
      <alignment horizontal="right" vertical="center" wrapText="1"/>
    </xf>
    <xf numFmtId="165" fontId="4" fillId="2" borderId="0" xfId="1" applyFont="1" applyFill="1" applyAlignment="1">
      <alignment horizontal="right"/>
    </xf>
    <xf numFmtId="166" fontId="3" fillId="2" borderId="0" xfId="1" applyNumberFormat="1" applyFont="1" applyFill="1" applyAlignment="1">
      <alignment horizontal="right" vertical="center"/>
    </xf>
    <xf numFmtId="164" fontId="16" fillId="0" borderId="0" xfId="2" applyNumberFormat="1" applyFont="1" applyFill="1" applyAlignment="1">
      <alignment horizontal="right" vertical="center"/>
    </xf>
    <xf numFmtId="164" fontId="16" fillId="0" borderId="0" xfId="2" applyNumberFormat="1" applyFont="1" applyAlignment="1">
      <alignment horizontal="right" vertical="center"/>
    </xf>
    <xf numFmtId="164" fontId="6" fillId="2" borderId="0" xfId="2" applyNumberFormat="1" applyFont="1" applyFill="1" applyAlignment="1">
      <alignment horizontal="center" vertical="center" wrapText="1"/>
    </xf>
    <xf numFmtId="164" fontId="6" fillId="2" borderId="0" xfId="2" applyNumberFormat="1" applyFont="1" applyFill="1" applyAlignment="1">
      <alignment vertical="center"/>
    </xf>
    <xf numFmtId="164" fontId="15" fillId="2" borderId="0" xfId="2" applyNumberFormat="1" applyFont="1" applyFill="1" applyAlignment="1">
      <alignment horizontal="right" vertical="center" wrapText="1"/>
    </xf>
    <xf numFmtId="164" fontId="15" fillId="2" borderId="0" xfId="2" applyNumberFormat="1" applyFont="1" applyFill="1" applyAlignment="1">
      <alignment horizontal="right"/>
    </xf>
    <xf numFmtId="164" fontId="15" fillId="2" borderId="0" xfId="2" applyNumberFormat="1" applyFont="1" applyFill="1"/>
    <xf numFmtId="164" fontId="27" fillId="0" borderId="0" xfId="2" applyNumberFormat="1" applyFont="1" applyAlignment="1">
      <alignment horizontal="center" vertical="center"/>
    </xf>
    <xf numFmtId="164" fontId="27" fillId="0" borderId="0" xfId="2" quotePrefix="1" applyNumberFormat="1" applyFont="1" applyAlignment="1">
      <alignment horizontal="center" vertical="center"/>
    </xf>
    <xf numFmtId="164" fontId="25" fillId="0" borderId="0" xfId="2" applyNumberFormat="1" applyFont="1" applyFill="1" applyAlignment="1">
      <alignment horizontal="center" vertical="center" wrapText="1"/>
    </xf>
    <xf numFmtId="164" fontId="25" fillId="2" borderId="0" xfId="2" applyNumberFormat="1" applyFont="1" applyFill="1" applyAlignment="1" applyProtection="1">
      <alignment horizontal="center" vertical="center"/>
      <protection locked="0"/>
    </xf>
    <xf numFmtId="164" fontId="25" fillId="2" borderId="0" xfId="2" applyNumberFormat="1" applyFont="1" applyFill="1" applyAlignment="1">
      <alignment horizontal="center" vertical="center" wrapText="1"/>
    </xf>
  </cellXfs>
  <cellStyles count="5">
    <cellStyle name="Comma" xfId="1" builtinId="3"/>
    <cellStyle name="Comma 2" xfId="3"/>
    <cellStyle name="Normal" xfId="0" builtinId="0"/>
    <cellStyle name="Normal 2" xfId="2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zoomScaleNormal="100" workbookViewId="0">
      <selection activeCell="D29" sqref="D29"/>
    </sheetView>
  </sheetViews>
  <sheetFormatPr defaultColWidth="9.109375" defaultRowHeight="13.2" x14ac:dyDescent="0.25"/>
  <cols>
    <col min="1" max="1" width="47.33203125" style="8" customWidth="1"/>
    <col min="2" max="3" width="14.88671875" style="56" customWidth="1"/>
    <col min="4" max="16384" width="9.109375" style="8"/>
  </cols>
  <sheetData>
    <row r="1" spans="1:10" ht="12.75" customHeight="1" x14ac:dyDescent="0.25">
      <c r="A1" s="6"/>
      <c r="B1" s="84"/>
      <c r="C1" s="84"/>
    </row>
    <row r="2" spans="1:10" s="73" customFormat="1" ht="16.8" x14ac:dyDescent="0.3">
      <c r="A2" s="102" t="s">
        <v>24</v>
      </c>
      <c r="B2" s="102"/>
      <c r="C2" s="102"/>
      <c r="D2" s="72"/>
      <c r="E2" s="72"/>
      <c r="F2" s="72"/>
      <c r="G2" s="72"/>
      <c r="H2" s="72"/>
      <c r="I2" s="72"/>
      <c r="J2" s="72"/>
    </row>
    <row r="3" spans="1:10" s="73" customFormat="1" ht="16.8" x14ac:dyDescent="0.3">
      <c r="A3" s="101" t="s">
        <v>91</v>
      </c>
      <c r="B3" s="101"/>
      <c r="C3" s="101"/>
      <c r="D3" s="72"/>
      <c r="E3" s="72"/>
      <c r="F3" s="72"/>
      <c r="G3" s="72"/>
      <c r="H3" s="72"/>
      <c r="I3" s="72"/>
      <c r="J3" s="72"/>
    </row>
    <row r="4" spans="1:10" ht="15" customHeight="1" x14ac:dyDescent="0.25">
      <c r="A4" s="6"/>
      <c r="B4" s="84"/>
      <c r="C4" s="84"/>
    </row>
    <row r="5" spans="1:10" ht="13.8" x14ac:dyDescent="0.25">
      <c r="A5" s="9"/>
      <c r="B5" s="10">
        <v>42551</v>
      </c>
      <c r="C5" s="10">
        <v>42369</v>
      </c>
    </row>
    <row r="6" spans="1:10" ht="13.8" x14ac:dyDescent="0.25">
      <c r="A6" s="11"/>
      <c r="B6" s="12" t="s">
        <v>25</v>
      </c>
      <c r="C6" s="12" t="s">
        <v>25</v>
      </c>
    </row>
    <row r="7" spans="1:10" ht="13.8" x14ac:dyDescent="0.25">
      <c r="A7" s="11"/>
      <c r="B7" s="99"/>
      <c r="C7" s="99"/>
    </row>
    <row r="8" spans="1:10" ht="13.5" customHeight="1" x14ac:dyDescent="0.25">
      <c r="A8" s="6"/>
      <c r="B8" s="84"/>
      <c r="C8" s="84"/>
    </row>
    <row r="9" spans="1:10" ht="13.8" x14ac:dyDescent="0.25">
      <c r="A9" s="11" t="s">
        <v>26</v>
      </c>
      <c r="B9" s="25"/>
      <c r="C9" s="25"/>
    </row>
    <row r="10" spans="1:10" ht="13.8" x14ac:dyDescent="0.25">
      <c r="A10" s="6" t="s">
        <v>27</v>
      </c>
      <c r="B10" s="13">
        <v>6607</v>
      </c>
      <c r="C10" s="13">
        <v>6668</v>
      </c>
    </row>
    <row r="11" spans="1:10" ht="13.8" x14ac:dyDescent="0.25">
      <c r="A11" s="6" t="s">
        <v>28</v>
      </c>
      <c r="B11" s="14">
        <v>58183</v>
      </c>
      <c r="C11" s="14">
        <v>58735</v>
      </c>
    </row>
    <row r="12" spans="1:10" ht="13.8" x14ac:dyDescent="0.25">
      <c r="A12" s="11" t="s">
        <v>29</v>
      </c>
      <c r="B12" s="19">
        <f>SUM(B10:B11)</f>
        <v>64790</v>
      </c>
      <c r="C12" s="19">
        <f>SUM(C10:C11)</f>
        <v>65403</v>
      </c>
    </row>
    <row r="13" spans="1:10" ht="12" customHeight="1" x14ac:dyDescent="0.25">
      <c r="A13" s="6"/>
      <c r="B13" s="25"/>
      <c r="C13" s="25"/>
    </row>
    <row r="14" spans="1:10" ht="13.8" x14ac:dyDescent="0.25">
      <c r="A14" s="11" t="s">
        <v>30</v>
      </c>
      <c r="B14" s="25"/>
      <c r="C14" s="25"/>
    </row>
    <row r="15" spans="1:10" ht="13.8" x14ac:dyDescent="0.25">
      <c r="A15" s="6" t="s">
        <v>31</v>
      </c>
      <c r="B15" s="13">
        <v>41</v>
      </c>
      <c r="C15" s="13">
        <f>6+28+6</f>
        <v>40</v>
      </c>
    </row>
    <row r="16" spans="1:10" ht="13.8" x14ac:dyDescent="0.25">
      <c r="A16" s="6" t="s">
        <v>32</v>
      </c>
      <c r="B16" s="13">
        <v>2830</v>
      </c>
      <c r="C16" s="13">
        <f>2585</f>
        <v>2585</v>
      </c>
    </row>
    <row r="17" spans="1:5" ht="13.8" x14ac:dyDescent="0.25">
      <c r="A17" s="6" t="s">
        <v>33</v>
      </c>
      <c r="B17" s="16">
        <v>12840</v>
      </c>
      <c r="C17" s="16">
        <v>12676</v>
      </c>
    </row>
    <row r="18" spans="1:5" s="17" customFormat="1" ht="13.8" x14ac:dyDescent="0.25">
      <c r="A18" s="6" t="s">
        <v>34</v>
      </c>
      <c r="B18" s="14">
        <v>130</v>
      </c>
      <c r="C18" s="14">
        <v>23</v>
      </c>
      <c r="D18" s="8"/>
      <c r="E18" s="8"/>
    </row>
    <row r="19" spans="1:5" ht="13.8" x14ac:dyDescent="0.25">
      <c r="A19" s="11" t="s">
        <v>35</v>
      </c>
      <c r="B19" s="15">
        <f>SUM(B15:B18)</f>
        <v>15841</v>
      </c>
      <c r="C19" s="15">
        <f>SUM(C15:C18)</f>
        <v>15324</v>
      </c>
    </row>
    <row r="20" spans="1:5" ht="14.4" thickBot="1" x14ac:dyDescent="0.3">
      <c r="A20" s="11" t="s">
        <v>36</v>
      </c>
      <c r="B20" s="18">
        <f>+B12+B19</f>
        <v>80631</v>
      </c>
      <c r="C20" s="18">
        <f>+C12+C19</f>
        <v>80727</v>
      </c>
    </row>
    <row r="21" spans="1:5" ht="13.5" customHeight="1" thickTop="1" x14ac:dyDescent="0.25">
      <c r="A21" s="6"/>
      <c r="B21" s="25"/>
      <c r="C21" s="25"/>
    </row>
    <row r="22" spans="1:5" ht="13.8" x14ac:dyDescent="0.25">
      <c r="A22" s="11" t="s">
        <v>37</v>
      </c>
      <c r="B22" s="25"/>
      <c r="C22" s="25"/>
    </row>
    <row r="23" spans="1:5" ht="13.8" x14ac:dyDescent="0.25">
      <c r="A23" s="6" t="s">
        <v>38</v>
      </c>
      <c r="B23" s="13">
        <v>72065</v>
      </c>
      <c r="C23" s="13">
        <v>72065</v>
      </c>
    </row>
    <row r="24" spans="1:5" ht="13.8" x14ac:dyDescent="0.25">
      <c r="A24" s="6" t="s">
        <v>39</v>
      </c>
      <c r="B24" s="13">
        <v>5428</v>
      </c>
      <c r="C24" s="13">
        <v>4500</v>
      </c>
    </row>
    <row r="25" spans="1:5" ht="13.8" x14ac:dyDescent="0.25">
      <c r="A25" s="6" t="s">
        <v>40</v>
      </c>
      <c r="B25" s="7">
        <v>1097</v>
      </c>
      <c r="C25" s="7">
        <v>1855</v>
      </c>
    </row>
    <row r="26" spans="1:5" ht="13.8" x14ac:dyDescent="0.25">
      <c r="A26" s="11" t="s">
        <v>41</v>
      </c>
      <c r="B26" s="19">
        <f>SUM(B23:B25)</f>
        <v>78590</v>
      </c>
      <c r="C26" s="19">
        <f>SUM(C23:C25)</f>
        <v>78420</v>
      </c>
    </row>
    <row r="27" spans="1:5" ht="14.25" customHeight="1" x14ac:dyDescent="0.25">
      <c r="A27" s="6"/>
      <c r="B27" s="25"/>
      <c r="C27" s="25"/>
    </row>
    <row r="28" spans="1:5" ht="13.8" x14ac:dyDescent="0.25">
      <c r="A28" s="11" t="s">
        <v>42</v>
      </c>
      <c r="B28" s="25"/>
      <c r="C28" s="25"/>
    </row>
    <row r="29" spans="1:5" ht="13.8" x14ac:dyDescent="0.25">
      <c r="A29" s="6" t="s">
        <v>43</v>
      </c>
      <c r="B29" s="13">
        <v>988</v>
      </c>
      <c r="C29" s="13">
        <v>988</v>
      </c>
    </row>
    <row r="30" spans="1:5" ht="13.8" x14ac:dyDescent="0.25">
      <c r="A30" s="6" t="s">
        <v>44</v>
      </c>
      <c r="B30" s="13">
        <f>70+166</f>
        <v>236</v>
      </c>
      <c r="C30" s="13">
        <f>69+373</f>
        <v>442</v>
      </c>
    </row>
    <row r="31" spans="1:5" s="20" customFormat="1" ht="13.8" x14ac:dyDescent="0.25">
      <c r="A31" s="6" t="s">
        <v>45</v>
      </c>
      <c r="B31" s="14">
        <v>416</v>
      </c>
      <c r="C31" s="14">
        <f>424</f>
        <v>424</v>
      </c>
      <c r="D31" s="8"/>
      <c r="E31" s="8"/>
    </row>
    <row r="32" spans="1:5" s="20" customFormat="1" ht="13.8" x14ac:dyDescent="0.25">
      <c r="A32" s="11" t="s">
        <v>46</v>
      </c>
      <c r="B32" s="15">
        <f>SUM(B29:B31)</f>
        <v>1640</v>
      </c>
      <c r="C32" s="15">
        <f>SUM(C29:C31)</f>
        <v>1854</v>
      </c>
      <c r="D32" s="8"/>
      <c r="E32" s="8"/>
    </row>
    <row r="33" spans="1:5" s="20" customFormat="1" ht="12" customHeight="1" x14ac:dyDescent="0.25">
      <c r="A33" s="6"/>
      <c r="B33" s="25"/>
      <c r="C33" s="25"/>
      <c r="D33" s="8"/>
      <c r="E33" s="8"/>
    </row>
    <row r="34" spans="1:5" s="20" customFormat="1" ht="13.8" x14ac:dyDescent="0.25">
      <c r="A34" s="11" t="s">
        <v>47</v>
      </c>
      <c r="B34" s="15">
        <v>401</v>
      </c>
      <c r="C34" s="15">
        <v>453</v>
      </c>
      <c r="D34" s="8"/>
      <c r="E34" s="8"/>
    </row>
    <row r="35" spans="1:5" s="20" customFormat="1" ht="13.8" x14ac:dyDescent="0.25">
      <c r="A35" s="11" t="s">
        <v>48</v>
      </c>
      <c r="B35" s="15">
        <f>B32+B34</f>
        <v>2041</v>
      </c>
      <c r="C35" s="15">
        <f>C32+C34</f>
        <v>2307</v>
      </c>
      <c r="D35" s="8"/>
      <c r="E35" s="8"/>
    </row>
    <row r="36" spans="1:5" ht="14.4" thickBot="1" x14ac:dyDescent="0.3">
      <c r="A36" s="11" t="s">
        <v>49</v>
      </c>
      <c r="B36" s="18">
        <f>B32+B26+B34</f>
        <v>80631</v>
      </c>
      <c r="C36" s="18">
        <f>C32+C26+C34</f>
        <v>80727</v>
      </c>
    </row>
    <row r="37" spans="1:5" ht="14.4" thickTop="1" x14ac:dyDescent="0.25">
      <c r="A37" s="6"/>
      <c r="B37" s="100"/>
      <c r="C37" s="100"/>
    </row>
    <row r="39" spans="1:5" x14ac:dyDescent="0.25">
      <c r="B39" s="100"/>
      <c r="C39" s="100"/>
    </row>
    <row r="40" spans="1:5" ht="13.8" x14ac:dyDescent="0.25">
      <c r="A40" s="6" t="s">
        <v>17</v>
      </c>
      <c r="B40" s="84"/>
      <c r="C40" s="84"/>
    </row>
    <row r="41" spans="1:5" ht="13.8" x14ac:dyDescent="0.25">
      <c r="A41" s="6" t="s">
        <v>18</v>
      </c>
      <c r="B41" s="100"/>
      <c r="C41" s="100"/>
    </row>
    <row r="42" spans="1:5" ht="13.8" x14ac:dyDescent="0.25">
      <c r="A42" s="6"/>
      <c r="B42" s="100"/>
      <c r="C42" s="100"/>
    </row>
    <row r="43" spans="1:5" x14ac:dyDescent="0.25">
      <c r="B43" s="100"/>
      <c r="C43" s="100"/>
    </row>
    <row r="44" spans="1:5" x14ac:dyDescent="0.25">
      <c r="B44" s="100"/>
      <c r="C44" s="100"/>
    </row>
    <row r="45" spans="1:5" s="17" customFormat="1" ht="13.8" x14ac:dyDescent="0.25">
      <c r="A45" s="6" t="s">
        <v>19</v>
      </c>
      <c r="B45" s="100"/>
      <c r="C45" s="100"/>
      <c r="D45" s="8"/>
      <c r="E45" s="8"/>
    </row>
    <row r="46" spans="1:5" s="17" customFormat="1" ht="13.8" x14ac:dyDescent="0.25">
      <c r="A46" s="6" t="s">
        <v>20</v>
      </c>
      <c r="B46" s="84"/>
      <c r="C46" s="84"/>
      <c r="D46" s="8"/>
      <c r="E46" s="8"/>
    </row>
    <row r="47" spans="1:5" s="17" customFormat="1" ht="13.8" x14ac:dyDescent="0.25">
      <c r="A47" s="8"/>
      <c r="B47" s="84"/>
      <c r="C47" s="84"/>
      <c r="D47" s="8"/>
      <c r="E47" s="8"/>
    </row>
    <row r="48" spans="1:5" ht="13.8" x14ac:dyDescent="0.25">
      <c r="B48" s="84"/>
      <c r="C48" s="84"/>
    </row>
    <row r="49" spans="1:3" x14ac:dyDescent="0.25">
      <c r="B49" s="100"/>
      <c r="C49" s="100"/>
    </row>
    <row r="50" spans="1:3" x14ac:dyDescent="0.25">
      <c r="B50" s="100"/>
      <c r="C50" s="100"/>
    </row>
    <row r="51" spans="1:3" x14ac:dyDescent="0.25">
      <c r="A51" s="3" t="s">
        <v>92</v>
      </c>
      <c r="B51" s="100"/>
      <c r="C51" s="100"/>
    </row>
    <row r="52" spans="1:3" s="5" customFormat="1" x14ac:dyDescent="0.25">
      <c r="A52" s="8"/>
      <c r="B52" s="4"/>
      <c r="C52" s="4"/>
    </row>
    <row r="53" spans="1:3" ht="13.8" x14ac:dyDescent="0.25">
      <c r="A53" s="21"/>
      <c r="B53" s="100"/>
      <c r="C53" s="100"/>
    </row>
    <row r="54" spans="1:3" x14ac:dyDescent="0.25">
      <c r="B54" s="100"/>
      <c r="C54" s="100"/>
    </row>
    <row r="55" spans="1:3" x14ac:dyDescent="0.25">
      <c r="B55" s="100"/>
      <c r="C55" s="100"/>
    </row>
    <row r="56" spans="1:3" x14ac:dyDescent="0.25">
      <c r="B56" s="100"/>
      <c r="C56" s="100"/>
    </row>
    <row r="57" spans="1:3" x14ac:dyDescent="0.25">
      <c r="B57" s="100"/>
      <c r="C57" s="100"/>
    </row>
    <row r="58" spans="1:3" x14ac:dyDescent="0.25">
      <c r="B58" s="100"/>
      <c r="C58" s="100"/>
    </row>
    <row r="59" spans="1:3" x14ac:dyDescent="0.25">
      <c r="B59" s="100"/>
      <c r="C59" s="100"/>
    </row>
    <row r="60" spans="1:3" x14ac:dyDescent="0.25">
      <c r="B60" s="100"/>
      <c r="C60" s="100"/>
    </row>
    <row r="61" spans="1:3" x14ac:dyDescent="0.25">
      <c r="B61" s="100"/>
      <c r="C61" s="100"/>
    </row>
    <row r="62" spans="1:3" x14ac:dyDescent="0.25">
      <c r="B62" s="100"/>
      <c r="C62" s="100"/>
    </row>
    <row r="63" spans="1:3" x14ac:dyDescent="0.25">
      <c r="B63" s="100"/>
      <c r="C63" s="100"/>
    </row>
    <row r="64" spans="1:3" x14ac:dyDescent="0.25">
      <c r="B64" s="100"/>
      <c r="C64" s="100"/>
    </row>
    <row r="65" spans="2:3" x14ac:dyDescent="0.25">
      <c r="B65" s="100"/>
      <c r="C65" s="100"/>
    </row>
    <row r="66" spans="2:3" x14ac:dyDescent="0.25">
      <c r="B66" s="100"/>
      <c r="C66" s="100"/>
    </row>
    <row r="67" spans="2:3" x14ac:dyDescent="0.25">
      <c r="B67" s="100"/>
      <c r="C67" s="100"/>
    </row>
    <row r="68" spans="2:3" x14ac:dyDescent="0.25">
      <c r="B68" s="100"/>
      <c r="C68" s="100"/>
    </row>
    <row r="69" spans="2:3" x14ac:dyDescent="0.25">
      <c r="B69" s="100"/>
      <c r="C69" s="100"/>
    </row>
    <row r="70" spans="2:3" x14ac:dyDescent="0.25">
      <c r="B70" s="100"/>
      <c r="C70" s="100"/>
    </row>
    <row r="71" spans="2:3" x14ac:dyDescent="0.25">
      <c r="B71" s="100"/>
      <c r="C71" s="100"/>
    </row>
    <row r="72" spans="2:3" x14ac:dyDescent="0.25">
      <c r="B72" s="100"/>
      <c r="C72" s="100"/>
    </row>
    <row r="73" spans="2:3" x14ac:dyDescent="0.25">
      <c r="B73" s="100"/>
      <c r="C73" s="100"/>
    </row>
    <row r="74" spans="2:3" x14ac:dyDescent="0.25">
      <c r="B74" s="100"/>
      <c r="C74" s="100"/>
    </row>
    <row r="75" spans="2:3" x14ac:dyDescent="0.25">
      <c r="B75" s="100"/>
      <c r="C75" s="100"/>
    </row>
    <row r="76" spans="2:3" x14ac:dyDescent="0.25">
      <c r="B76" s="100"/>
      <c r="C76" s="100"/>
    </row>
    <row r="77" spans="2:3" x14ac:dyDescent="0.25">
      <c r="B77" s="100"/>
      <c r="C77" s="100"/>
    </row>
    <row r="78" spans="2:3" x14ac:dyDescent="0.25">
      <c r="B78" s="100"/>
      <c r="C78" s="100"/>
    </row>
    <row r="79" spans="2:3" x14ac:dyDescent="0.25">
      <c r="B79" s="100"/>
      <c r="C79" s="100"/>
    </row>
    <row r="80" spans="2:3" x14ac:dyDescent="0.25">
      <c r="B80" s="100"/>
      <c r="C80" s="100"/>
    </row>
    <row r="81" spans="2:3" x14ac:dyDescent="0.25">
      <c r="B81" s="100"/>
      <c r="C81" s="100"/>
    </row>
    <row r="82" spans="2:3" x14ac:dyDescent="0.25">
      <c r="B82" s="100"/>
      <c r="C82" s="100"/>
    </row>
    <row r="83" spans="2:3" x14ac:dyDescent="0.25">
      <c r="B83" s="100"/>
      <c r="C83" s="100"/>
    </row>
    <row r="84" spans="2:3" x14ac:dyDescent="0.25">
      <c r="B84" s="100"/>
      <c r="C84" s="100"/>
    </row>
    <row r="85" spans="2:3" x14ac:dyDescent="0.25">
      <c r="B85" s="100"/>
      <c r="C85" s="100"/>
    </row>
    <row r="86" spans="2:3" x14ac:dyDescent="0.25">
      <c r="B86" s="100"/>
      <c r="C86" s="100"/>
    </row>
    <row r="87" spans="2:3" x14ac:dyDescent="0.25">
      <c r="B87" s="100"/>
      <c r="C87" s="100"/>
    </row>
    <row r="88" spans="2:3" x14ac:dyDescent="0.25">
      <c r="B88" s="100"/>
      <c r="C88" s="100"/>
    </row>
    <row r="89" spans="2:3" x14ac:dyDescent="0.25">
      <c r="B89" s="100"/>
      <c r="C89" s="100"/>
    </row>
    <row r="90" spans="2:3" x14ac:dyDescent="0.25">
      <c r="B90" s="100"/>
      <c r="C90" s="100"/>
    </row>
    <row r="91" spans="2:3" x14ac:dyDescent="0.25">
      <c r="B91" s="100"/>
      <c r="C91" s="100"/>
    </row>
    <row r="92" spans="2:3" x14ac:dyDescent="0.25">
      <c r="B92" s="100"/>
      <c r="C92" s="100"/>
    </row>
    <row r="93" spans="2:3" x14ac:dyDescent="0.25">
      <c r="B93" s="100"/>
      <c r="C93" s="100"/>
    </row>
    <row r="94" spans="2:3" x14ac:dyDescent="0.25">
      <c r="B94" s="100"/>
      <c r="C94" s="100"/>
    </row>
    <row r="95" spans="2:3" x14ac:dyDescent="0.25">
      <c r="B95" s="100"/>
      <c r="C95" s="100"/>
    </row>
    <row r="96" spans="2:3" x14ac:dyDescent="0.25">
      <c r="B96" s="100"/>
      <c r="C96" s="100"/>
    </row>
    <row r="97" spans="2:3" x14ac:dyDescent="0.25">
      <c r="B97" s="100"/>
      <c r="C97" s="100"/>
    </row>
    <row r="98" spans="2:3" x14ac:dyDescent="0.25">
      <c r="B98" s="100"/>
      <c r="C98" s="100"/>
    </row>
    <row r="99" spans="2:3" x14ac:dyDescent="0.25">
      <c r="B99" s="100"/>
      <c r="C99" s="100"/>
    </row>
    <row r="100" spans="2:3" x14ac:dyDescent="0.25">
      <c r="B100" s="100"/>
      <c r="C100" s="100"/>
    </row>
    <row r="101" spans="2:3" x14ac:dyDescent="0.25">
      <c r="B101" s="100"/>
      <c r="C101" s="100"/>
    </row>
    <row r="102" spans="2:3" x14ac:dyDescent="0.25">
      <c r="B102" s="100"/>
      <c r="C102" s="100"/>
    </row>
    <row r="103" spans="2:3" x14ac:dyDescent="0.25">
      <c r="B103" s="100"/>
      <c r="C103" s="100"/>
    </row>
    <row r="104" spans="2:3" x14ac:dyDescent="0.25">
      <c r="B104" s="100"/>
      <c r="C104" s="100"/>
    </row>
    <row r="105" spans="2:3" x14ac:dyDescent="0.25">
      <c r="B105" s="100"/>
      <c r="C105" s="100"/>
    </row>
    <row r="106" spans="2:3" x14ac:dyDescent="0.25">
      <c r="B106" s="100"/>
      <c r="C106" s="100"/>
    </row>
    <row r="107" spans="2:3" x14ac:dyDescent="0.25">
      <c r="B107" s="100"/>
      <c r="C107" s="100"/>
    </row>
    <row r="108" spans="2:3" x14ac:dyDescent="0.25">
      <c r="B108" s="100"/>
      <c r="C108" s="100"/>
    </row>
    <row r="109" spans="2:3" x14ac:dyDescent="0.25">
      <c r="B109" s="100"/>
      <c r="C109" s="100"/>
    </row>
    <row r="110" spans="2:3" x14ac:dyDescent="0.25">
      <c r="B110" s="100"/>
      <c r="C110" s="100"/>
    </row>
    <row r="111" spans="2:3" x14ac:dyDescent="0.25">
      <c r="B111" s="100"/>
      <c r="C111" s="100"/>
    </row>
  </sheetData>
  <printOptions verticalCentered="1"/>
  <pageMargins left="0.9" right="0.70866141732283472" top="0.78740157480314965" bottom="0.78740157480314965" header="0.51181102362204722" footer="0.51181102362204722"/>
  <pageSetup paperSize="9" orientation="portrait" r:id="rId1"/>
  <headerFooter alignWithMargins="0">
    <oddHeader xml:space="preserve">&amp;C&amp;"+,Bold"&amp;14Агенция дипломатически имоти в страната ЕООД&amp;"-,Regular"&amp;11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selection activeCell="F9" sqref="F9"/>
    </sheetView>
  </sheetViews>
  <sheetFormatPr defaultColWidth="9.109375" defaultRowHeight="13.2" x14ac:dyDescent="0.3"/>
  <cols>
    <col min="1" max="1" width="1.6640625" style="28" customWidth="1"/>
    <col min="2" max="2" width="50.33203125" style="37" customWidth="1"/>
    <col min="3" max="3" width="19.88671875" style="37" customWidth="1"/>
    <col min="4" max="4" width="18.109375" style="109" customWidth="1"/>
    <col min="5" max="5" width="9.109375" style="28"/>
    <col min="6" max="6" width="28.33203125" style="28" bestFit="1" customWidth="1"/>
    <col min="7" max="7" width="17.109375" style="28" customWidth="1"/>
    <col min="8" max="16384" width="9.109375" style="28"/>
  </cols>
  <sheetData>
    <row r="1" spans="1:4" ht="16.8" x14ac:dyDescent="0.3">
      <c r="B1" s="115" t="s">
        <v>0</v>
      </c>
      <c r="C1" s="115"/>
      <c r="D1" s="115"/>
    </row>
    <row r="2" spans="1:4" ht="16.8" x14ac:dyDescent="0.3">
      <c r="A2" s="85"/>
      <c r="B2" s="116" t="s">
        <v>93</v>
      </c>
      <c r="C2" s="116"/>
      <c r="D2" s="115"/>
    </row>
    <row r="3" spans="1:4" ht="13.5" customHeight="1" x14ac:dyDescent="0.3">
      <c r="A3" s="85"/>
      <c r="B3" s="86"/>
      <c r="C3" s="86"/>
      <c r="D3" s="103"/>
    </row>
    <row r="4" spans="1:4" ht="13.8" x14ac:dyDescent="0.3">
      <c r="A4" s="85"/>
      <c r="B4" s="87"/>
      <c r="C4" s="87"/>
      <c r="D4" s="104"/>
    </row>
    <row r="5" spans="1:4" ht="15" customHeight="1" x14ac:dyDescent="0.3">
      <c r="A5" s="85"/>
      <c r="B5" s="88"/>
      <c r="C5" s="30" t="s">
        <v>99</v>
      </c>
      <c r="D5" s="104" t="s">
        <v>23</v>
      </c>
    </row>
    <row r="6" spans="1:4" ht="15" customHeight="1" x14ac:dyDescent="0.3">
      <c r="A6" s="85"/>
      <c r="B6" s="86"/>
      <c r="C6" s="31" t="s">
        <v>100</v>
      </c>
      <c r="D6" s="105" t="s">
        <v>22</v>
      </c>
    </row>
    <row r="7" spans="1:4" ht="13.8" x14ac:dyDescent="0.3">
      <c r="A7" s="85"/>
      <c r="B7" s="86"/>
      <c r="C7" s="30" t="s">
        <v>21</v>
      </c>
      <c r="D7" s="104" t="s">
        <v>21</v>
      </c>
    </row>
    <row r="8" spans="1:4" s="32" customFormat="1" ht="13.8" x14ac:dyDescent="0.3">
      <c r="A8" s="89"/>
      <c r="B8" s="86"/>
      <c r="C8" s="29"/>
      <c r="D8" s="103"/>
    </row>
    <row r="9" spans="1:4" s="32" customFormat="1" ht="13.8" x14ac:dyDescent="0.3">
      <c r="A9" s="89"/>
      <c r="B9" s="88" t="s">
        <v>1</v>
      </c>
      <c r="C9" s="78">
        <f>168+3803</f>
        <v>3971</v>
      </c>
      <c r="D9" s="78">
        <f>206+3687</f>
        <v>3893</v>
      </c>
    </row>
    <row r="10" spans="1:4" s="32" customFormat="1" ht="13.8" x14ac:dyDescent="0.3">
      <c r="A10" s="89"/>
      <c r="B10" s="88" t="s">
        <v>2</v>
      </c>
      <c r="C10" s="78">
        <f>2+164</f>
        <v>166</v>
      </c>
      <c r="D10" s="78">
        <f>1+211</f>
        <v>212</v>
      </c>
    </row>
    <row r="11" spans="1:4" s="32" customFormat="1" ht="13.8" x14ac:dyDescent="0.3">
      <c r="A11" s="89"/>
      <c r="B11" s="87" t="s">
        <v>3</v>
      </c>
      <c r="C11" s="76">
        <f>SUM(C9:C10)</f>
        <v>4137</v>
      </c>
      <c r="D11" s="76">
        <f>SUM(D9:D10)</f>
        <v>4105</v>
      </c>
    </row>
    <row r="12" spans="1:4" s="32" customFormat="1" ht="10.5" customHeight="1" x14ac:dyDescent="0.3">
      <c r="A12" s="89"/>
      <c r="B12" s="90"/>
      <c r="C12" s="2"/>
      <c r="D12" s="2"/>
    </row>
    <row r="13" spans="1:4" s="32" customFormat="1" ht="13.8" x14ac:dyDescent="0.3">
      <c r="A13" s="89"/>
      <c r="B13" s="90" t="s">
        <v>5</v>
      </c>
      <c r="C13" s="80"/>
      <c r="D13" s="80"/>
    </row>
    <row r="14" spans="1:4" s="32" customFormat="1" ht="13.8" x14ac:dyDescent="0.3">
      <c r="A14" s="89"/>
      <c r="B14" s="86" t="s">
        <v>6</v>
      </c>
      <c r="C14" s="78">
        <v>417</v>
      </c>
      <c r="D14" s="78">
        <v>593</v>
      </c>
    </row>
    <row r="15" spans="1:4" s="32" customFormat="1" ht="13.8" x14ac:dyDescent="0.3">
      <c r="A15" s="89"/>
      <c r="B15" s="86" t="s">
        <v>7</v>
      </c>
      <c r="C15" s="78">
        <v>477</v>
      </c>
      <c r="D15" s="78">
        <v>425</v>
      </c>
    </row>
    <row r="16" spans="1:4" s="32" customFormat="1" ht="13.8" x14ac:dyDescent="0.3">
      <c r="A16" s="89"/>
      <c r="B16" s="86" t="s">
        <v>8</v>
      </c>
      <c r="C16" s="78">
        <f>778+131</f>
        <v>909</v>
      </c>
      <c r="D16" s="78">
        <f>140+839</f>
        <v>979</v>
      </c>
    </row>
    <row r="17" spans="1:8" s="32" customFormat="1" ht="13.8" x14ac:dyDescent="0.3">
      <c r="A17" s="89"/>
      <c r="B17" s="86" t="s">
        <v>9</v>
      </c>
      <c r="C17" s="78">
        <v>671</v>
      </c>
      <c r="D17" s="78">
        <v>698</v>
      </c>
    </row>
    <row r="18" spans="1:8" s="32" customFormat="1" ht="13.8" x14ac:dyDescent="0.3">
      <c r="A18" s="89"/>
      <c r="B18" s="86" t="s">
        <v>10</v>
      </c>
      <c r="C18" s="78">
        <v>170</v>
      </c>
      <c r="D18" s="78">
        <v>188</v>
      </c>
    </row>
    <row r="19" spans="1:8" s="32" customFormat="1" ht="13.8" x14ac:dyDescent="0.3">
      <c r="A19" s="89"/>
      <c r="B19" s="86" t="s">
        <v>11</v>
      </c>
      <c r="C19" s="78">
        <f>250+64</f>
        <v>314</v>
      </c>
      <c r="D19" s="78">
        <f>248+45</f>
        <v>293</v>
      </c>
    </row>
    <row r="20" spans="1:8" s="32" customFormat="1" ht="13.8" x14ac:dyDescent="0.3">
      <c r="A20" s="89"/>
      <c r="B20" s="90" t="s">
        <v>12</v>
      </c>
      <c r="C20" s="76">
        <f>SUM(C14:C19)</f>
        <v>2958</v>
      </c>
      <c r="D20" s="76">
        <f>SUM(D14:D19)</f>
        <v>3176</v>
      </c>
    </row>
    <row r="21" spans="1:8" s="32" customFormat="1" ht="12.75" customHeight="1" x14ac:dyDescent="0.3">
      <c r="A21" s="89"/>
      <c r="B21" s="86"/>
      <c r="C21" s="2"/>
      <c r="D21" s="81"/>
    </row>
    <row r="22" spans="1:8" s="32" customFormat="1" ht="13.8" x14ac:dyDescent="0.3">
      <c r="A22" s="89"/>
      <c r="B22" s="90" t="s">
        <v>4</v>
      </c>
      <c r="C22" s="74"/>
      <c r="D22" s="74"/>
    </row>
    <row r="23" spans="1:8" s="32" customFormat="1" ht="13.8" x14ac:dyDescent="0.3">
      <c r="A23" s="89"/>
      <c r="B23" s="86" t="s">
        <v>81</v>
      </c>
      <c r="C23" s="78">
        <v>56</v>
      </c>
      <c r="D23" s="78">
        <f>113-2</f>
        <v>111</v>
      </c>
      <c r="G23" s="61"/>
      <c r="H23" s="61"/>
    </row>
    <row r="24" spans="1:8" s="32" customFormat="1" ht="13.8" x14ac:dyDescent="0.3">
      <c r="A24" s="89"/>
      <c r="B24" s="86" t="s">
        <v>82</v>
      </c>
      <c r="C24" s="78">
        <f>29-45</f>
        <v>-16</v>
      </c>
      <c r="D24" s="78">
        <f>116-52</f>
        <v>64</v>
      </c>
      <c r="G24" s="61"/>
      <c r="H24" s="61"/>
    </row>
    <row r="25" spans="1:8" s="32" customFormat="1" ht="13.8" x14ac:dyDescent="0.3">
      <c r="A25" s="89"/>
      <c r="B25" s="86" t="s">
        <v>83</v>
      </c>
      <c r="C25" s="78">
        <v>-2</v>
      </c>
      <c r="D25" s="78">
        <v>-2</v>
      </c>
      <c r="G25" s="60"/>
      <c r="H25" s="60"/>
    </row>
    <row r="26" spans="1:8" s="59" customFormat="1" ht="13.8" x14ac:dyDescent="0.3">
      <c r="A26" s="91"/>
      <c r="B26" s="90" t="s">
        <v>90</v>
      </c>
      <c r="C26" s="76">
        <f>SUM(C23:C25)</f>
        <v>38</v>
      </c>
      <c r="D26" s="76">
        <f>SUM(D23:D25)</f>
        <v>173</v>
      </c>
    </row>
    <row r="27" spans="1:8" s="32" customFormat="1" ht="13.8" x14ac:dyDescent="0.3">
      <c r="A27" s="89"/>
      <c r="B27" s="90"/>
      <c r="C27" s="74"/>
      <c r="D27" s="74"/>
    </row>
    <row r="28" spans="1:8" s="32" customFormat="1" ht="13.8" x14ac:dyDescent="0.3">
      <c r="A28" s="89"/>
      <c r="B28" s="90" t="s">
        <v>13</v>
      </c>
      <c r="C28" s="79">
        <v>2</v>
      </c>
      <c r="D28" s="98">
        <v>1</v>
      </c>
    </row>
    <row r="29" spans="1:8" s="32" customFormat="1" ht="13.8" x14ac:dyDescent="0.3">
      <c r="A29" s="89"/>
      <c r="B29" s="90"/>
      <c r="C29" s="74"/>
      <c r="D29" s="74"/>
    </row>
    <row r="30" spans="1:8" s="32" customFormat="1" ht="13.5" customHeight="1" x14ac:dyDescent="0.3">
      <c r="A30" s="89"/>
      <c r="B30" s="86"/>
      <c r="C30" s="62"/>
      <c r="D30" s="62"/>
    </row>
    <row r="31" spans="1:8" s="32" customFormat="1" ht="13.8" x14ac:dyDescent="0.3">
      <c r="A31" s="89"/>
      <c r="B31" s="90" t="s">
        <v>14</v>
      </c>
      <c r="C31" s="77">
        <f>+C11+C26+C28-C20</f>
        <v>1219</v>
      </c>
      <c r="D31" s="77">
        <f>+D11+D26+D28-D20</f>
        <v>1103</v>
      </c>
    </row>
    <row r="32" spans="1:8" s="32" customFormat="1" ht="13.8" x14ac:dyDescent="0.3">
      <c r="A32" s="89"/>
      <c r="B32" s="90" t="s">
        <v>15</v>
      </c>
      <c r="C32" s="76">
        <v>122</v>
      </c>
      <c r="D32" s="76">
        <v>110</v>
      </c>
    </row>
    <row r="33" spans="1:4" s="32" customFormat="1" ht="14.4" thickBot="1" x14ac:dyDescent="0.35">
      <c r="A33" s="89"/>
      <c r="B33" s="90" t="s">
        <v>16</v>
      </c>
      <c r="C33" s="75">
        <f>+C31-C32</f>
        <v>1097</v>
      </c>
      <c r="D33" s="75">
        <f>+D31-D32</f>
        <v>993</v>
      </c>
    </row>
    <row r="34" spans="1:4" ht="15.75" customHeight="1" thickTop="1" x14ac:dyDescent="0.3">
      <c r="A34" s="85"/>
      <c r="B34" s="90"/>
      <c r="C34" s="90"/>
      <c r="D34" s="1"/>
    </row>
    <row r="35" spans="1:4" ht="15.75" customHeight="1" x14ac:dyDescent="0.3">
      <c r="A35" s="85"/>
      <c r="B35" s="90"/>
      <c r="C35" s="90"/>
      <c r="D35" s="83"/>
    </row>
    <row r="36" spans="1:4" ht="13.5" customHeight="1" x14ac:dyDescent="0.25">
      <c r="A36" s="85"/>
      <c r="B36" s="85"/>
      <c r="C36" s="85"/>
      <c r="D36" s="106"/>
    </row>
    <row r="37" spans="1:4" ht="13.8" x14ac:dyDescent="0.3">
      <c r="A37" s="85"/>
      <c r="B37" s="88" t="s">
        <v>17</v>
      </c>
      <c r="C37" s="88"/>
      <c r="D37" s="82"/>
    </row>
    <row r="38" spans="1:4" ht="13.8" x14ac:dyDescent="0.3">
      <c r="A38" s="85"/>
      <c r="B38" s="88" t="s">
        <v>18</v>
      </c>
      <c r="C38" s="88"/>
      <c r="D38" s="33"/>
    </row>
    <row r="39" spans="1:4" ht="13.8" x14ac:dyDescent="0.3">
      <c r="A39" s="85"/>
      <c r="B39" s="92"/>
      <c r="C39" s="92"/>
      <c r="D39" s="107"/>
    </row>
    <row r="40" spans="1:4" ht="13.8" x14ac:dyDescent="0.3">
      <c r="A40" s="85"/>
      <c r="B40" s="92"/>
      <c r="C40" s="92"/>
      <c r="D40" s="107"/>
    </row>
    <row r="41" spans="1:4" ht="13.8" x14ac:dyDescent="0.3">
      <c r="A41" s="85"/>
      <c r="B41" s="93"/>
      <c r="C41" s="93"/>
      <c r="D41" s="34"/>
    </row>
    <row r="42" spans="1:4" ht="13.8" x14ac:dyDescent="0.3">
      <c r="A42" s="85"/>
      <c r="B42" s="88" t="s">
        <v>19</v>
      </c>
      <c r="C42" s="88"/>
      <c r="D42" s="34"/>
    </row>
    <row r="43" spans="1:4" ht="15" customHeight="1" x14ac:dyDescent="0.3">
      <c r="A43" s="85"/>
      <c r="B43" s="88" t="s">
        <v>20</v>
      </c>
      <c r="C43" s="88"/>
      <c r="D43" s="34"/>
    </row>
    <row r="44" spans="1:4" ht="15" customHeight="1" x14ac:dyDescent="0.3">
      <c r="A44" s="85"/>
      <c r="B44" s="88"/>
      <c r="C44" s="88"/>
      <c r="D44" s="34"/>
    </row>
    <row r="45" spans="1:4" s="36" customFormat="1" x14ac:dyDescent="0.25">
      <c r="A45" s="94"/>
      <c r="B45" s="95"/>
      <c r="C45" s="95"/>
      <c r="D45" s="35"/>
    </row>
    <row r="46" spans="1:4" x14ac:dyDescent="0.25">
      <c r="A46" s="85"/>
      <c r="B46" s="3" t="s">
        <v>92</v>
      </c>
      <c r="C46" s="96"/>
      <c r="D46" s="108"/>
    </row>
    <row r="47" spans="1:4" x14ac:dyDescent="0.3">
      <c r="A47" s="85"/>
      <c r="B47" s="85"/>
      <c r="C47" s="85"/>
    </row>
    <row r="48" spans="1:4" x14ac:dyDescent="0.3">
      <c r="A48" s="85"/>
      <c r="B48" s="85"/>
      <c r="C48" s="85"/>
    </row>
    <row r="49" spans="1:3" x14ac:dyDescent="0.3">
      <c r="A49" s="85"/>
      <c r="B49" s="85"/>
      <c r="C49" s="85"/>
    </row>
    <row r="50" spans="1:3" x14ac:dyDescent="0.3">
      <c r="A50" s="85"/>
      <c r="B50" s="85"/>
      <c r="C50" s="85"/>
    </row>
    <row r="51" spans="1:3" x14ac:dyDescent="0.3">
      <c r="A51" s="85"/>
      <c r="B51" s="97"/>
      <c r="C51" s="97"/>
    </row>
    <row r="52" spans="1:3" x14ac:dyDescent="0.3">
      <c r="A52" s="85"/>
      <c r="B52" s="97"/>
      <c r="C52" s="97"/>
    </row>
    <row r="53" spans="1:3" x14ac:dyDescent="0.3">
      <c r="A53" s="85"/>
      <c r="B53" s="97"/>
      <c r="C53" s="97"/>
    </row>
    <row r="54" spans="1:3" x14ac:dyDescent="0.3">
      <c r="A54" s="85"/>
      <c r="B54" s="97"/>
      <c r="C54" s="97"/>
    </row>
    <row r="55" spans="1:3" x14ac:dyDescent="0.3">
      <c r="A55" s="85"/>
      <c r="B55" s="97"/>
      <c r="C55" s="97"/>
    </row>
    <row r="56" spans="1:3" x14ac:dyDescent="0.3">
      <c r="A56" s="85"/>
      <c r="B56" s="97"/>
      <c r="C56" s="97"/>
    </row>
    <row r="57" spans="1:3" x14ac:dyDescent="0.3">
      <c r="A57" s="85"/>
      <c r="B57" s="97"/>
      <c r="C57" s="97"/>
    </row>
    <row r="58" spans="1:3" x14ac:dyDescent="0.3">
      <c r="A58" s="85"/>
      <c r="B58" s="97"/>
      <c r="C58" s="97"/>
    </row>
    <row r="59" spans="1:3" x14ac:dyDescent="0.3">
      <c r="A59" s="85"/>
      <c r="B59" s="97"/>
      <c r="C59" s="97"/>
    </row>
    <row r="60" spans="1:3" x14ac:dyDescent="0.3">
      <c r="A60" s="85"/>
      <c r="B60" s="97"/>
      <c r="C60" s="97"/>
    </row>
    <row r="61" spans="1:3" x14ac:dyDescent="0.3">
      <c r="A61" s="85"/>
      <c r="B61" s="97"/>
      <c r="C61" s="97"/>
    </row>
    <row r="62" spans="1:3" x14ac:dyDescent="0.3">
      <c r="A62" s="85"/>
      <c r="B62" s="97"/>
      <c r="C62" s="97"/>
    </row>
    <row r="63" spans="1:3" x14ac:dyDescent="0.3">
      <c r="A63" s="85"/>
      <c r="B63" s="97"/>
      <c r="C63" s="97"/>
    </row>
    <row r="64" spans="1:3" x14ac:dyDescent="0.3">
      <c r="A64" s="85"/>
      <c r="B64" s="97"/>
      <c r="C64" s="97"/>
    </row>
    <row r="65" spans="1:3" x14ac:dyDescent="0.3">
      <c r="A65" s="85"/>
      <c r="B65" s="97"/>
      <c r="C65" s="97"/>
    </row>
    <row r="66" spans="1:3" x14ac:dyDescent="0.3">
      <c r="A66" s="85"/>
      <c r="B66" s="97"/>
      <c r="C66" s="97"/>
    </row>
    <row r="67" spans="1:3" x14ac:dyDescent="0.3">
      <c r="A67" s="85"/>
      <c r="B67" s="97"/>
      <c r="C67" s="97"/>
    </row>
    <row r="68" spans="1:3" x14ac:dyDescent="0.3">
      <c r="A68" s="85"/>
      <c r="B68" s="97"/>
      <c r="C68" s="97"/>
    </row>
    <row r="69" spans="1:3" x14ac:dyDescent="0.3">
      <c r="A69" s="85"/>
      <c r="B69" s="97"/>
      <c r="C69" s="97"/>
    </row>
    <row r="70" spans="1:3" x14ac:dyDescent="0.3">
      <c r="A70" s="85"/>
      <c r="B70" s="97"/>
      <c r="C70" s="97"/>
    </row>
    <row r="71" spans="1:3" x14ac:dyDescent="0.3">
      <c r="A71" s="85"/>
      <c r="B71" s="97"/>
      <c r="C71" s="97"/>
    </row>
    <row r="72" spans="1:3" x14ac:dyDescent="0.3">
      <c r="A72" s="85"/>
      <c r="B72" s="97"/>
      <c r="C72" s="97"/>
    </row>
    <row r="73" spans="1:3" x14ac:dyDescent="0.3">
      <c r="A73" s="85"/>
      <c r="B73" s="97"/>
      <c r="C73" s="97"/>
    </row>
    <row r="74" spans="1:3" x14ac:dyDescent="0.3">
      <c r="A74" s="85"/>
      <c r="B74" s="97"/>
      <c r="C74" s="97"/>
    </row>
    <row r="75" spans="1:3" x14ac:dyDescent="0.3">
      <c r="A75" s="85"/>
      <c r="B75" s="97"/>
      <c r="C75" s="97"/>
    </row>
  </sheetData>
  <mergeCells count="2">
    <mergeCell ref="B1:D1"/>
    <mergeCell ref="B2:D2"/>
  </mergeCells>
  <printOptions horizontalCentered="1" verticalCentered="1"/>
  <pageMargins left="0.39" right="0.23622047244094491" top="0.74803149606299213" bottom="0.74803149606299213" header="0.31496062992125984" footer="0.31496062992125984"/>
  <pageSetup paperSize="9" orientation="portrait" r:id="rId1"/>
  <headerFooter alignWithMargins="0">
    <oddHeader>&amp;C&amp;"+,Bold"&amp;14Агенция за дипломатически имоти в страната ЕООД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I19" sqref="I19"/>
    </sheetView>
  </sheetViews>
  <sheetFormatPr defaultColWidth="9.109375" defaultRowHeight="13.2" x14ac:dyDescent="0.3"/>
  <cols>
    <col min="1" max="1" width="31.5546875" style="22" customWidth="1"/>
    <col min="2" max="2" width="12.44140625" style="26" customWidth="1"/>
    <col min="3" max="3" width="12.5546875" style="26" customWidth="1"/>
    <col min="4" max="4" width="12" style="26" customWidth="1"/>
    <col min="5" max="5" width="15.33203125" style="38" customWidth="1"/>
    <col min="6" max="8" width="9.109375" style="22"/>
    <col min="9" max="9" width="13" style="22" customWidth="1"/>
    <col min="10" max="16384" width="9.109375" style="22"/>
  </cols>
  <sheetData>
    <row r="1" spans="1:7" ht="15" customHeight="1" x14ac:dyDescent="0.3"/>
    <row r="2" spans="1:7" s="73" customFormat="1" ht="16.5" customHeight="1" x14ac:dyDescent="0.3">
      <c r="A2" s="117" t="s">
        <v>50</v>
      </c>
      <c r="B2" s="117"/>
      <c r="C2" s="117"/>
      <c r="D2" s="117"/>
      <c r="E2" s="117"/>
      <c r="F2" s="72"/>
      <c r="G2" s="72"/>
    </row>
    <row r="3" spans="1:7" s="73" customFormat="1" ht="16.8" x14ac:dyDescent="0.3">
      <c r="A3" s="118" t="s">
        <v>94</v>
      </c>
      <c r="B3" s="118"/>
      <c r="C3" s="118"/>
      <c r="D3" s="118"/>
      <c r="E3" s="118"/>
      <c r="F3" s="72"/>
      <c r="G3" s="72"/>
    </row>
    <row r="4" spans="1:7" ht="15" x14ac:dyDescent="0.3">
      <c r="A4" s="39"/>
      <c r="B4" s="40"/>
      <c r="C4" s="40"/>
      <c r="D4" s="40"/>
      <c r="E4" s="40"/>
    </row>
    <row r="5" spans="1:7" ht="15.75" customHeight="1" x14ac:dyDescent="0.3"/>
    <row r="6" spans="1:7" s="23" customFormat="1" ht="17.25" customHeight="1" x14ac:dyDescent="0.3">
      <c r="A6" s="41"/>
      <c r="B6" s="42" t="s">
        <v>51</v>
      </c>
      <c r="C6" s="42" t="s">
        <v>52</v>
      </c>
      <c r="D6" s="43" t="s">
        <v>53</v>
      </c>
      <c r="E6" s="43" t="s">
        <v>54</v>
      </c>
    </row>
    <row r="7" spans="1:7" x14ac:dyDescent="0.3">
      <c r="A7" s="44"/>
      <c r="B7" s="45" t="s">
        <v>55</v>
      </c>
      <c r="C7" s="45"/>
      <c r="D7" s="38" t="s">
        <v>56</v>
      </c>
    </row>
    <row r="8" spans="1:7" x14ac:dyDescent="0.3">
      <c r="A8" s="44"/>
      <c r="B8" s="38" t="s">
        <v>25</v>
      </c>
      <c r="C8" s="38" t="s">
        <v>25</v>
      </c>
      <c r="D8" s="38" t="s">
        <v>25</v>
      </c>
      <c r="E8" s="38" t="s">
        <v>25</v>
      </c>
    </row>
    <row r="9" spans="1:7" ht="11.25" customHeight="1" x14ac:dyDescent="0.3">
      <c r="A9" s="46"/>
      <c r="B9" s="47"/>
      <c r="C9" s="47"/>
      <c r="D9" s="47"/>
      <c r="E9" s="48"/>
    </row>
    <row r="10" spans="1:7" s="46" customFormat="1" ht="14.4" thickBot="1" x14ac:dyDescent="0.35">
      <c r="A10" s="49" t="s">
        <v>96</v>
      </c>
      <c r="B10" s="50">
        <v>72065</v>
      </c>
      <c r="C10" s="50">
        <v>3501</v>
      </c>
      <c r="D10" s="50">
        <v>2508</v>
      </c>
      <c r="E10" s="50">
        <v>78074</v>
      </c>
    </row>
    <row r="11" spans="1:7" s="46" customFormat="1" ht="14.4" thickTop="1" x14ac:dyDescent="0.3">
      <c r="A11" s="49"/>
      <c r="B11" s="51"/>
      <c r="C11" s="51"/>
      <c r="D11" s="51"/>
      <c r="E11" s="51"/>
    </row>
    <row r="12" spans="1:7" s="46" customFormat="1" ht="13.8" x14ac:dyDescent="0.3">
      <c r="A12" s="46" t="s">
        <v>57</v>
      </c>
      <c r="B12" s="47" t="s">
        <v>58</v>
      </c>
      <c r="C12" s="47">
        <v>2508</v>
      </c>
      <c r="D12" s="47">
        <v>-2508</v>
      </c>
      <c r="E12" s="53" t="s">
        <v>58</v>
      </c>
    </row>
    <row r="13" spans="1:7" s="46" customFormat="1" ht="13.8" x14ac:dyDescent="0.3">
      <c r="A13" s="46" t="s">
        <v>84</v>
      </c>
      <c r="B13" s="47" t="s">
        <v>85</v>
      </c>
      <c r="C13" s="47">
        <v>-1505</v>
      </c>
      <c r="D13" s="47" t="s">
        <v>85</v>
      </c>
      <c r="E13" s="52">
        <v>-1505</v>
      </c>
    </row>
    <row r="14" spans="1:7" s="46" customFormat="1" ht="13.8" x14ac:dyDescent="0.3">
      <c r="A14" s="46" t="s">
        <v>86</v>
      </c>
      <c r="B14" s="47" t="s">
        <v>85</v>
      </c>
      <c r="C14" s="47">
        <v>-4</v>
      </c>
      <c r="D14" s="47" t="s">
        <v>85</v>
      </c>
      <c r="E14" s="48">
        <f>SUM(B14:D14)</f>
        <v>-4</v>
      </c>
    </row>
    <row r="15" spans="1:7" s="46" customFormat="1" ht="13.8" x14ac:dyDescent="0.3">
      <c r="A15" s="46" t="s">
        <v>59</v>
      </c>
      <c r="B15" s="47" t="s">
        <v>58</v>
      </c>
      <c r="C15" s="47" t="s">
        <v>58</v>
      </c>
      <c r="D15" s="47">
        <v>1855</v>
      </c>
      <c r="E15" s="54">
        <f>SUM(B15:D15)</f>
        <v>1855</v>
      </c>
    </row>
    <row r="16" spans="1:7" ht="18.75" customHeight="1" thickBot="1" x14ac:dyDescent="0.35">
      <c r="A16" s="49" t="s">
        <v>97</v>
      </c>
      <c r="B16" s="50">
        <f>SUM(B10:B15)</f>
        <v>72065</v>
      </c>
      <c r="C16" s="50">
        <f>SUM(C10:C15)</f>
        <v>4500</v>
      </c>
      <c r="D16" s="50">
        <f>SUM(D10:D15)</f>
        <v>1855</v>
      </c>
      <c r="E16" s="50">
        <f>SUM(E10:E15)</f>
        <v>78420</v>
      </c>
    </row>
    <row r="17" spans="1:5" ht="14.4" thickTop="1" x14ac:dyDescent="0.3">
      <c r="A17" s="49"/>
      <c r="B17" s="51"/>
      <c r="C17" s="51"/>
      <c r="D17" s="51"/>
      <c r="E17" s="51"/>
    </row>
    <row r="18" spans="1:5" s="46" customFormat="1" ht="13.8" x14ac:dyDescent="0.3">
      <c r="A18" s="46" t="s">
        <v>60</v>
      </c>
      <c r="B18" s="27"/>
      <c r="C18" s="27"/>
      <c r="D18" s="27" t="s">
        <v>58</v>
      </c>
      <c r="E18" s="53">
        <f>SUM(B18:D18)</f>
        <v>0</v>
      </c>
    </row>
    <row r="19" spans="1:5" s="46" customFormat="1" ht="13.8" x14ac:dyDescent="0.3">
      <c r="A19" s="46" t="s">
        <v>57</v>
      </c>
      <c r="B19" s="47" t="s">
        <v>58</v>
      </c>
      <c r="C19" s="47">
        <v>1855</v>
      </c>
      <c r="D19" s="47">
        <v>-1855</v>
      </c>
      <c r="E19" s="53">
        <f>SUM(B19:D19)</f>
        <v>0</v>
      </c>
    </row>
    <row r="20" spans="1:5" s="46" customFormat="1" ht="13.8" x14ac:dyDescent="0.3">
      <c r="A20" s="46" t="s">
        <v>84</v>
      </c>
      <c r="B20" s="47" t="s">
        <v>85</v>
      </c>
      <c r="C20" s="47">
        <v>-927</v>
      </c>
      <c r="D20" s="47" t="s">
        <v>85</v>
      </c>
      <c r="E20" s="52">
        <f>SUM(B20:D20)</f>
        <v>-927</v>
      </c>
    </row>
    <row r="21" spans="1:5" s="46" customFormat="1" ht="13.8" x14ac:dyDescent="0.3">
      <c r="A21" s="46" t="s">
        <v>59</v>
      </c>
      <c r="B21" s="47" t="s">
        <v>58</v>
      </c>
      <c r="C21" s="47" t="s">
        <v>58</v>
      </c>
      <c r="D21" s="47">
        <v>1097</v>
      </c>
      <c r="E21" s="52">
        <f t="shared" ref="E21" si="0">SUM(B21:D21)</f>
        <v>1097</v>
      </c>
    </row>
    <row r="22" spans="1:5" s="46" customFormat="1" ht="14.4" thickBot="1" x14ac:dyDescent="0.35">
      <c r="A22" s="49" t="s">
        <v>98</v>
      </c>
      <c r="B22" s="50">
        <f>SUM(B16:B21)</f>
        <v>72065</v>
      </c>
      <c r="C22" s="50">
        <f t="shared" ref="C22:D22" si="1">SUM(C16:C21)</f>
        <v>5428</v>
      </c>
      <c r="D22" s="50">
        <f t="shared" si="1"/>
        <v>1097</v>
      </c>
      <c r="E22" s="50">
        <f>SUM(B22:D22)</f>
        <v>78590</v>
      </c>
    </row>
    <row r="23" spans="1:5" ht="14.4" thickTop="1" x14ac:dyDescent="0.3">
      <c r="A23" s="46"/>
      <c r="B23" s="47"/>
      <c r="C23" s="47"/>
      <c r="D23" s="47"/>
      <c r="E23" s="48"/>
    </row>
    <row r="24" spans="1:5" ht="13.8" x14ac:dyDescent="0.3">
      <c r="A24" s="46"/>
      <c r="B24" s="47"/>
      <c r="C24" s="47"/>
      <c r="D24" s="47"/>
      <c r="E24" s="48"/>
    </row>
    <row r="25" spans="1:5" ht="13.8" x14ac:dyDescent="0.3">
      <c r="A25" s="46"/>
      <c r="B25" s="47"/>
      <c r="C25" s="47"/>
      <c r="D25" s="47"/>
      <c r="E25" s="48"/>
    </row>
    <row r="27" spans="1:5" ht="13.8" x14ac:dyDescent="0.25">
      <c r="A27" s="46" t="s">
        <v>17</v>
      </c>
      <c r="C27" s="55"/>
    </row>
    <row r="28" spans="1:5" ht="13.8" x14ac:dyDescent="0.3">
      <c r="A28" s="46" t="s">
        <v>18</v>
      </c>
    </row>
    <row r="29" spans="1:5" ht="13.8" x14ac:dyDescent="0.3">
      <c r="A29" s="46"/>
    </row>
    <row r="32" spans="1:5" x14ac:dyDescent="0.3">
      <c r="E32" s="26"/>
    </row>
    <row r="33" spans="1:5" ht="13.8" x14ac:dyDescent="0.25">
      <c r="A33" s="46" t="s">
        <v>19</v>
      </c>
      <c r="B33" s="56"/>
      <c r="C33" s="57"/>
      <c r="D33" s="57"/>
      <c r="E33" s="57"/>
    </row>
    <row r="34" spans="1:5" ht="13.8" x14ac:dyDescent="0.25">
      <c r="A34" s="46" t="s">
        <v>20</v>
      </c>
      <c r="B34" s="56"/>
      <c r="C34" s="57"/>
      <c r="D34" s="57"/>
      <c r="E34" s="57"/>
    </row>
    <row r="35" spans="1:5" x14ac:dyDescent="0.25">
      <c r="B35" s="56"/>
      <c r="C35" s="57"/>
      <c r="D35" s="57"/>
      <c r="E35" s="57"/>
    </row>
    <row r="40" spans="1:5" x14ac:dyDescent="0.25">
      <c r="A40" s="58" t="s">
        <v>92</v>
      </c>
    </row>
  </sheetData>
  <mergeCells count="2">
    <mergeCell ref="A2:E2"/>
    <mergeCell ref="A3:E3"/>
  </mergeCells>
  <printOptions verticalCentered="1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>
    <oddHeader>&amp;C&amp;"+,Bold"&amp;14Агенция дипломатически имоти в страната ЕООД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48"/>
  <sheetViews>
    <sheetView tabSelected="1" topLeftCell="A4" workbookViewId="0">
      <selection activeCell="I17" sqref="I17"/>
    </sheetView>
  </sheetViews>
  <sheetFormatPr defaultColWidth="9.109375" defaultRowHeight="13.8" x14ac:dyDescent="0.3"/>
  <cols>
    <col min="1" max="1" width="54" style="22" customWidth="1"/>
    <col min="2" max="2" width="17.33203125" style="46" customWidth="1"/>
    <col min="3" max="3" width="15.44140625" style="47" customWidth="1"/>
    <col min="4" max="4" width="9.109375" style="22"/>
    <col min="5" max="5" width="10" style="22" bestFit="1" customWidth="1"/>
    <col min="6" max="16384" width="9.109375" style="22"/>
  </cols>
  <sheetData>
    <row r="1" spans="1:3" ht="14.25" customHeight="1" x14ac:dyDescent="0.3">
      <c r="A1" s="46"/>
    </row>
    <row r="2" spans="1:3" s="73" customFormat="1" ht="16.8" x14ac:dyDescent="0.3">
      <c r="A2" s="119" t="s">
        <v>61</v>
      </c>
      <c r="B2" s="119"/>
      <c r="C2" s="119"/>
    </row>
    <row r="3" spans="1:3" s="73" customFormat="1" ht="16.8" x14ac:dyDescent="0.3">
      <c r="A3" s="118" t="s">
        <v>94</v>
      </c>
      <c r="B3" s="118"/>
      <c r="C3" s="118"/>
    </row>
    <row r="4" spans="1:3" ht="21" customHeight="1" x14ac:dyDescent="0.3">
      <c r="A4" s="46"/>
    </row>
    <row r="5" spans="1:3" x14ac:dyDescent="0.3">
      <c r="A5" s="110"/>
      <c r="B5" s="48" t="s">
        <v>88</v>
      </c>
      <c r="C5" s="48" t="s">
        <v>88</v>
      </c>
    </row>
    <row r="6" spans="1:3" x14ac:dyDescent="0.3">
      <c r="A6" s="46"/>
      <c r="B6" s="48" t="s">
        <v>87</v>
      </c>
      <c r="C6" s="48" t="s">
        <v>87</v>
      </c>
    </row>
    <row r="7" spans="1:3" ht="15.75" customHeight="1" x14ac:dyDescent="0.3">
      <c r="A7" s="46"/>
      <c r="B7" s="48" t="s">
        <v>95</v>
      </c>
      <c r="C7" s="48" t="s">
        <v>89</v>
      </c>
    </row>
    <row r="8" spans="1:3" s="23" customFormat="1" ht="12" customHeight="1" x14ac:dyDescent="0.3">
      <c r="A8" s="64"/>
      <c r="B8" s="63" t="s">
        <v>25</v>
      </c>
      <c r="C8" s="63" t="s">
        <v>25</v>
      </c>
    </row>
    <row r="9" spans="1:3" s="23" customFormat="1" ht="11.25" customHeight="1" x14ac:dyDescent="0.3">
      <c r="A9" s="64"/>
      <c r="B9" s="64"/>
      <c r="C9" s="64"/>
    </row>
    <row r="10" spans="1:3" s="23" customFormat="1" x14ac:dyDescent="0.3">
      <c r="A10" s="111" t="s">
        <v>62</v>
      </c>
      <c r="B10" s="68">
        <v>12676</v>
      </c>
      <c r="C10" s="68">
        <v>11429</v>
      </c>
    </row>
    <row r="11" spans="1:3" s="23" customFormat="1" ht="12" customHeight="1" x14ac:dyDescent="0.3">
      <c r="A11" s="64"/>
      <c r="B11" s="65"/>
      <c r="C11" s="65"/>
    </row>
    <row r="12" spans="1:3" x14ac:dyDescent="0.3">
      <c r="A12" s="49" t="s">
        <v>63</v>
      </c>
      <c r="B12" s="48"/>
      <c r="C12" s="48"/>
    </row>
    <row r="13" spans="1:3" x14ac:dyDescent="0.3">
      <c r="A13" s="64" t="s">
        <v>64</v>
      </c>
      <c r="B13" s="47">
        <f>4376-6</f>
        <v>4370</v>
      </c>
      <c r="C13" s="47">
        <f>4439+16+13+49+28+63</f>
        <v>4608</v>
      </c>
    </row>
    <row r="14" spans="1:3" x14ac:dyDescent="0.3">
      <c r="A14" s="64" t="s">
        <v>65</v>
      </c>
      <c r="B14" s="66">
        <f>-2018-22+2</f>
        <v>-2038</v>
      </c>
      <c r="C14" s="66">
        <f>-(2333)+49</f>
        <v>-2284</v>
      </c>
    </row>
    <row r="15" spans="1:3" x14ac:dyDescent="0.3">
      <c r="A15" s="64" t="s">
        <v>66</v>
      </c>
      <c r="B15" s="66">
        <v>-865</v>
      </c>
      <c r="C15" s="66">
        <f>-552-78-249-6</f>
        <v>-885</v>
      </c>
    </row>
    <row r="16" spans="1:3" x14ac:dyDescent="0.3">
      <c r="A16" s="64" t="s">
        <v>67</v>
      </c>
      <c r="B16" s="66">
        <f>-(8+346+75)</f>
        <v>-429</v>
      </c>
      <c r="C16" s="66">
        <v>-359</v>
      </c>
    </row>
    <row r="17" spans="1:3" x14ac:dyDescent="0.3">
      <c r="A17" s="46" t="s">
        <v>68</v>
      </c>
      <c r="B17" s="66">
        <v>12</v>
      </c>
      <c r="C17" s="66"/>
    </row>
    <row r="18" spans="1:3" ht="17.25" customHeight="1" x14ac:dyDescent="0.3">
      <c r="A18" s="111" t="s">
        <v>69</v>
      </c>
      <c r="B18" s="67">
        <f>SUM(B13:B17)</f>
        <v>1050</v>
      </c>
      <c r="C18" s="67">
        <f>SUM(C13:C17)</f>
        <v>1080</v>
      </c>
    </row>
    <row r="19" spans="1:3" x14ac:dyDescent="0.3">
      <c r="A19" s="46"/>
      <c r="B19" s="47"/>
    </row>
    <row r="20" spans="1:3" x14ac:dyDescent="0.3">
      <c r="A20" s="111" t="s">
        <v>70</v>
      </c>
      <c r="B20" s="63"/>
      <c r="C20" s="63"/>
    </row>
    <row r="21" spans="1:3" x14ac:dyDescent="0.3">
      <c r="A21" s="46" t="s">
        <v>71</v>
      </c>
      <c r="B21" s="47">
        <v>-2</v>
      </c>
      <c r="C21" s="47">
        <v>-49</v>
      </c>
    </row>
    <row r="22" spans="1:3" x14ac:dyDescent="0.3">
      <c r="A22" s="46" t="s">
        <v>72</v>
      </c>
      <c r="B22" s="47">
        <v>0</v>
      </c>
      <c r="C22" s="47">
        <v>0</v>
      </c>
    </row>
    <row r="23" spans="1:3" x14ac:dyDescent="0.3">
      <c r="A23" s="111" t="s">
        <v>73</v>
      </c>
      <c r="B23" s="67">
        <f>SUM(B21:B22)</f>
        <v>-2</v>
      </c>
      <c r="C23" s="67">
        <f>SUM(C21:C22)</f>
        <v>-49</v>
      </c>
    </row>
    <row r="24" spans="1:3" x14ac:dyDescent="0.3">
      <c r="A24" s="46"/>
      <c r="B24" s="47"/>
    </row>
    <row r="25" spans="1:3" x14ac:dyDescent="0.3">
      <c r="A25" s="49" t="s">
        <v>74</v>
      </c>
      <c r="B25" s="48"/>
      <c r="C25" s="48"/>
    </row>
    <row r="26" spans="1:3" x14ac:dyDescent="0.3">
      <c r="A26" s="46" t="s">
        <v>75</v>
      </c>
      <c r="B26" s="47">
        <v>-930</v>
      </c>
      <c r="C26" s="47">
        <v>-259</v>
      </c>
    </row>
    <row r="27" spans="1:3" x14ac:dyDescent="0.3">
      <c r="A27" s="46" t="s">
        <v>76</v>
      </c>
      <c r="B27" s="47">
        <f>65-2</f>
        <v>63</v>
      </c>
      <c r="C27" s="47">
        <f>-2+113+17</f>
        <v>128</v>
      </c>
    </row>
    <row r="28" spans="1:3" x14ac:dyDescent="0.3">
      <c r="A28" s="111" t="s">
        <v>77</v>
      </c>
      <c r="B28" s="67">
        <f>+B26+B27</f>
        <v>-867</v>
      </c>
      <c r="C28" s="67">
        <f>+C26+C27</f>
        <v>-131</v>
      </c>
    </row>
    <row r="29" spans="1:3" ht="12.75" customHeight="1" x14ac:dyDescent="0.3">
      <c r="A29" s="49"/>
      <c r="B29" s="48"/>
      <c r="C29" s="48"/>
    </row>
    <row r="30" spans="1:3" x14ac:dyDescent="0.3">
      <c r="A30" s="111" t="s">
        <v>78</v>
      </c>
      <c r="B30" s="68">
        <f>+B28+B23+B18</f>
        <v>181</v>
      </c>
      <c r="C30" s="68">
        <f>+C28+C23+C18</f>
        <v>900</v>
      </c>
    </row>
    <row r="31" spans="1:3" ht="12" customHeight="1" x14ac:dyDescent="0.3">
      <c r="A31" s="49"/>
      <c r="B31" s="69"/>
      <c r="C31" s="69"/>
    </row>
    <row r="32" spans="1:3" s="24" customFormat="1" ht="13.5" customHeight="1" x14ac:dyDescent="0.3">
      <c r="A32" s="111" t="s">
        <v>79</v>
      </c>
      <c r="B32" s="68">
        <f>28-45</f>
        <v>-17</v>
      </c>
      <c r="C32" s="68">
        <f>-52+116</f>
        <v>64</v>
      </c>
    </row>
    <row r="33" spans="1:3" ht="12" customHeight="1" x14ac:dyDescent="0.3">
      <c r="A33" s="49"/>
      <c r="B33" s="70"/>
      <c r="C33" s="70"/>
    </row>
    <row r="34" spans="1:3" ht="15" customHeight="1" thickBot="1" x14ac:dyDescent="0.35">
      <c r="A34" s="49" t="s">
        <v>80</v>
      </c>
      <c r="B34" s="71">
        <f>+B32+B30+B10</f>
        <v>12840</v>
      </c>
      <c r="C34" s="71">
        <f>+C32+C30+C10</f>
        <v>12393</v>
      </c>
    </row>
    <row r="35" spans="1:3" ht="14.4" thickTop="1" x14ac:dyDescent="0.3">
      <c r="A35" s="46"/>
    </row>
    <row r="38" spans="1:3" x14ac:dyDescent="0.25">
      <c r="A38" s="46" t="s">
        <v>17</v>
      </c>
      <c r="C38" s="55"/>
    </row>
    <row r="39" spans="1:3" x14ac:dyDescent="0.3">
      <c r="A39" s="46" t="s">
        <v>18</v>
      </c>
    </row>
    <row r="40" spans="1:3" x14ac:dyDescent="0.3">
      <c r="A40" s="46"/>
    </row>
    <row r="41" spans="1:3" x14ac:dyDescent="0.3">
      <c r="A41" s="46"/>
    </row>
    <row r="43" spans="1:3" x14ac:dyDescent="0.3">
      <c r="A43" s="46" t="s">
        <v>19</v>
      </c>
    </row>
    <row r="44" spans="1:3" x14ac:dyDescent="0.25">
      <c r="A44" s="46" t="s">
        <v>20</v>
      </c>
      <c r="C44" s="113"/>
    </row>
    <row r="48" spans="1:3" x14ac:dyDescent="0.25">
      <c r="A48" s="58" t="s">
        <v>92</v>
      </c>
      <c r="B48" s="114"/>
      <c r="C48" s="112"/>
    </row>
  </sheetData>
  <mergeCells count="2">
    <mergeCell ref="A2:C2"/>
    <mergeCell ref="A3:C3"/>
  </mergeCells>
  <printOptions verticalCentered="1"/>
  <pageMargins left="0.71" right="0.22" top="0.78740157480314965" bottom="0.78740157480314965" header="0.51181102362204722" footer="0.51181102362204722"/>
  <pageSetup paperSize="9" orientation="portrait" r:id="rId1"/>
  <headerFooter alignWithMargins="0">
    <oddHeader xml:space="preserve">&amp;C&amp;"+,Bold"&amp;14Агенция дипломатически имоти в страната ЕООД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 Sheet</vt:lpstr>
      <vt:lpstr>P&amp;L</vt:lpstr>
      <vt:lpstr>Equity</vt:lpstr>
      <vt:lpstr>Cashflow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Bratoeva</dc:creator>
  <cp:lastModifiedBy>Ivelina Ivanova</cp:lastModifiedBy>
  <cp:lastPrinted>2016-07-13T12:53:03Z</cp:lastPrinted>
  <dcterms:created xsi:type="dcterms:W3CDTF">2015-07-09T12:57:39Z</dcterms:created>
  <dcterms:modified xsi:type="dcterms:W3CDTF">2016-07-13T13:23:48Z</dcterms:modified>
</cp:coreProperties>
</file>