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in-srv\fso$\OTCHETI2016\06.2016\BEH\"/>
    </mc:Choice>
  </mc:AlternateContent>
  <bookViews>
    <workbookView xWindow="0" yWindow="0" windowWidth="28800" windowHeight="12432" activeTab="3"/>
  </bookViews>
  <sheets>
    <sheet name="БАЛАНС" sheetId="1" r:id="rId1"/>
    <sheet name="ОПР" sheetId="2" r:id="rId2"/>
    <sheet name="ПАРИЧЕН ПОТОК" sheetId="3" r:id="rId3"/>
    <sheet name="СОБСТВЕН КАПИТАЛ" sheetId="4" r:id="rId4"/>
  </sheets>
  <externalReferences>
    <externalReference r:id="rId5"/>
    <externalReference r:id="rId6"/>
  </externalReferences>
  <definedNames>
    <definedName name="dateFO">[1]начало!$B$2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4" l="1"/>
  <c r="G30" i="4"/>
  <c r="F29" i="4"/>
  <c r="E29" i="4"/>
  <c r="D29" i="4"/>
  <c r="C29" i="4"/>
  <c r="B29" i="4"/>
  <c r="H28" i="4"/>
  <c r="G28" i="4"/>
  <c r="H27" i="4"/>
  <c r="G27" i="4"/>
  <c r="G29" i="4" s="1"/>
  <c r="F26" i="4"/>
  <c r="F32" i="4" s="1"/>
  <c r="E26" i="4"/>
  <c r="E32" i="4" s="1"/>
  <c r="D26" i="4"/>
  <c r="D32" i="4" s="1"/>
  <c r="C26" i="4"/>
  <c r="C32" i="4" s="1"/>
  <c r="B26" i="4"/>
  <c r="B32" i="4" s="1"/>
  <c r="G25" i="4"/>
  <c r="G24" i="4"/>
  <c r="G26" i="4" s="1"/>
  <c r="G23" i="4"/>
  <c r="G18" i="4"/>
  <c r="F18" i="4"/>
  <c r="E18" i="4"/>
  <c r="D18" i="4"/>
  <c r="C18" i="4"/>
  <c r="B18" i="4"/>
  <c r="G16" i="4"/>
  <c r="G15" i="4"/>
  <c r="D14" i="4"/>
  <c r="C14" i="4"/>
  <c r="B14" i="4"/>
  <c r="H13" i="4"/>
  <c r="E13" i="4"/>
  <c r="E14" i="4" s="1"/>
  <c r="H12" i="4"/>
  <c r="F12" i="4"/>
  <c r="F14" i="4" s="1"/>
  <c r="F11" i="4"/>
  <c r="F17" i="4" s="1"/>
  <c r="E11" i="4"/>
  <c r="D11" i="4"/>
  <c r="D17" i="4" s="1"/>
  <c r="C11" i="4"/>
  <c r="C17" i="4" s="1"/>
  <c r="B11" i="4"/>
  <c r="B17" i="4" s="1"/>
  <c r="G10" i="4"/>
  <c r="G11" i="4" s="1"/>
  <c r="G9" i="4"/>
  <c r="G8" i="4"/>
  <c r="B57" i="1"/>
  <c r="D54" i="1"/>
  <c r="D57" i="1" s="1"/>
  <c r="B48" i="1"/>
  <c r="B59" i="1" s="1"/>
  <c r="D47" i="1"/>
  <c r="D48" i="1" s="1"/>
  <c r="D38" i="1"/>
  <c r="B37" i="1"/>
  <c r="B38" i="1" s="1"/>
  <c r="B29" i="1"/>
  <c r="D23" i="1"/>
  <c r="B20" i="1"/>
  <c r="B19" i="1"/>
  <c r="D15" i="1"/>
  <c r="D25" i="1" s="1"/>
  <c r="B15" i="1"/>
  <c r="D22" i="2"/>
  <c r="D26" i="2" s="1"/>
  <c r="D30" i="2" s="1"/>
  <c r="D10" i="2"/>
  <c r="B10" i="2"/>
  <c r="B22" i="2" s="1"/>
  <c r="B26" i="2" s="1"/>
  <c r="B30" i="2" s="1"/>
  <c r="G12" i="4" l="1"/>
  <c r="E17" i="4"/>
  <c r="B23" i="1"/>
  <c r="B25" i="1"/>
  <c r="D59" i="1"/>
  <c r="D61" i="1" s="1"/>
  <c r="D62" i="1" s="1"/>
  <c r="G32" i="4"/>
  <c r="G13" i="4"/>
  <c r="G14" i="4" s="1"/>
  <c r="G17" i="4" s="1"/>
  <c r="B62" i="1"/>
  <c r="B61" i="1"/>
</calcChain>
</file>

<file path=xl/sharedStrings.xml><?xml version="1.0" encoding="utf-8"?>
<sst xmlns="http://schemas.openxmlformats.org/spreadsheetml/2006/main" count="168" uniqueCount="115">
  <si>
    <t>Разходи за материали</t>
  </si>
  <si>
    <t>Разходи за външни услуги</t>
  </si>
  <si>
    <t>Разходи за персонала</t>
  </si>
  <si>
    <t>Изпълнителен директор:</t>
  </si>
  <si>
    <t>Андон Андонов</t>
  </si>
  <si>
    <t>Съставител:</t>
  </si>
  <si>
    <t>Гергана Стоянова</t>
  </si>
  <si>
    <t>АКТИВИ</t>
  </si>
  <si>
    <t>Нетекущи активи</t>
  </si>
  <si>
    <t>ОБЩО АКТИВИ</t>
  </si>
  <si>
    <t>Нетекущи пасиви</t>
  </si>
  <si>
    <t>30 юни '2016</t>
  </si>
  <si>
    <t>31 декември '2015</t>
  </si>
  <si>
    <t>‘000 лв.</t>
  </si>
  <si>
    <t>Нематериални активи</t>
  </si>
  <si>
    <t xml:space="preserve">Имоти, машини, съоръжения и оборудване </t>
  </si>
  <si>
    <t>Инвестиции на разположение за продажба</t>
  </si>
  <si>
    <t>Други финансови активи</t>
  </si>
  <si>
    <t>Отсрочени данъчни активи</t>
  </si>
  <si>
    <t>Текущи  активи</t>
  </si>
  <si>
    <t xml:space="preserve">Материални запаси </t>
  </si>
  <si>
    <t>Търговски и други вземания</t>
  </si>
  <si>
    <t>Вземания от свързани лица</t>
  </si>
  <si>
    <t>Вземания за данък върху доходите</t>
  </si>
  <si>
    <t>Пари и парични еквиваленти</t>
  </si>
  <si>
    <t>Отчет за финансовото състояние  (продължение)</t>
  </si>
  <si>
    <t>СОБСТВЕН КАПИТАЛ И ПАСИВИ</t>
  </si>
  <si>
    <t>Собствен капитал</t>
  </si>
  <si>
    <t>Акционерен капитал</t>
  </si>
  <si>
    <t xml:space="preserve">Законови резерви </t>
  </si>
  <si>
    <t>Резерв от преоценка на планове с дефинирани доходи</t>
  </si>
  <si>
    <t>Преоценъчен резерв на нефинансови активи</t>
  </si>
  <si>
    <t>Неразпределена печалба</t>
  </si>
  <si>
    <t xml:space="preserve">Общо собствен капитал </t>
  </si>
  <si>
    <t>Пасиви</t>
  </si>
  <si>
    <t>Лихвоносни заеми и привлечени средства</t>
  </si>
  <si>
    <t>Пенсионни задължения към персонала</t>
  </si>
  <si>
    <t>Задължения към свързани лица</t>
  </si>
  <si>
    <t>Провизия за рекултивация и съдебни дела</t>
  </si>
  <si>
    <t>Търговски и други задължения</t>
  </si>
  <si>
    <t>Отсрочени данъчни пасиви</t>
  </si>
  <si>
    <t>Текущи  пасиви</t>
  </si>
  <si>
    <t>Пенсионни и други задължение към персонала</t>
  </si>
  <si>
    <t>Задължения за данък върху дохода</t>
  </si>
  <si>
    <t xml:space="preserve">Общо пасиви </t>
  </si>
  <si>
    <t>ОБЩО СОБСТВЕН КАПИТАЛ И ПАСИВИ</t>
  </si>
  <si>
    <t>"МИНИ МАРИЦА ИЗТОК" ЕАД</t>
  </si>
  <si>
    <t xml:space="preserve">Отчет за паричните потоци </t>
  </si>
  <si>
    <t xml:space="preserve">За 6 месеца </t>
  </si>
  <si>
    <t xml:space="preserve">към 30 юни </t>
  </si>
  <si>
    <t>'2016</t>
  </si>
  <si>
    <t>'2015</t>
  </si>
  <si>
    <t>Оперативна дейност</t>
  </si>
  <si>
    <t>Парични постъпления от продажби на въглища</t>
  </si>
  <si>
    <t>Парични постъпления от други продажби</t>
  </si>
  <si>
    <t>Парични плащания на доставчици</t>
  </si>
  <si>
    <t>Парични плащания на персонал</t>
  </si>
  <si>
    <t>Платени лихви</t>
  </si>
  <si>
    <t xml:space="preserve">Платени такси и комисионни </t>
  </si>
  <si>
    <t>Изплатени концесионни такси</t>
  </si>
  <si>
    <t>Платени данъци върху дохода</t>
  </si>
  <si>
    <t>Други плащания, нетно</t>
  </si>
  <si>
    <t>Нетен паричен поток от оперативна дейност</t>
  </si>
  <si>
    <t>Инвестиционна дейност</t>
  </si>
  <si>
    <t>Придобиване на имоти, машини и съоръжения</t>
  </si>
  <si>
    <t>Постъпления от продажба на имоти, машини и съоръжения</t>
  </si>
  <si>
    <t>Получени лихви</t>
  </si>
  <si>
    <t>Получени дивиденти</t>
  </si>
  <si>
    <t>Нетен паричен поток от инвестиционна дейност</t>
  </si>
  <si>
    <t>Финансова дейност</t>
  </si>
  <si>
    <t>Постъпления от краткосрочни заеми</t>
  </si>
  <si>
    <t>Постъпления от дългосрочни заеми</t>
  </si>
  <si>
    <t>Плащания по получени краткосрочни заеми</t>
  </si>
  <si>
    <t>Плащания по получени дългосрочни заеми</t>
  </si>
  <si>
    <t>Нетен паричен  поток от финансова дейност</t>
  </si>
  <si>
    <t>Нетна промяна в пари и парични еквиваленти</t>
  </si>
  <si>
    <t>Пари и парични еквиваленти в началото на периода</t>
  </si>
  <si>
    <t>Пари и парични еквиваленти в края на периода</t>
  </si>
  <si>
    <t xml:space="preserve">Отчет за печалбата или загубата </t>
  </si>
  <si>
    <t>към 30 юни '2016</t>
  </si>
  <si>
    <t>към 30 юни '2015</t>
  </si>
  <si>
    <t>Приходи от продажби, нетно</t>
  </si>
  <si>
    <t>Други приходи</t>
  </si>
  <si>
    <t>Общо приходи от дейността</t>
  </si>
  <si>
    <t>Промени в салдата на продукция, незавършено производство и разходи за бъдещи периоди</t>
  </si>
  <si>
    <t>Коректив за разходи за придобиване на имоти, машини, съоръжения и оборудване</t>
  </si>
  <si>
    <t xml:space="preserve">Разходи за амортизация </t>
  </si>
  <si>
    <t>Разходи за провизия за рекултивация и съдебни дела</t>
  </si>
  <si>
    <t>Разходи за обезценка на активи</t>
  </si>
  <si>
    <t>Други разходи</t>
  </si>
  <si>
    <t>Оперативна печалба</t>
  </si>
  <si>
    <t>Финансови приходи</t>
  </si>
  <si>
    <t>Финансови разходи</t>
  </si>
  <si>
    <t>Печалба преди данъци</t>
  </si>
  <si>
    <t>(Разход)/ Приход за данък върху доходите</t>
  </si>
  <si>
    <t>Печалба за годината</t>
  </si>
  <si>
    <t>Всички суми са представени в ‘000 лв.</t>
  </si>
  <si>
    <t>Законови резерви</t>
  </si>
  <si>
    <t>Салдо към 1 януари 2016 г.</t>
  </si>
  <si>
    <t>Дивиденти</t>
  </si>
  <si>
    <t>Емисия на акции</t>
  </si>
  <si>
    <t>Сделки със собствениците</t>
  </si>
  <si>
    <t>Печалба за периода</t>
  </si>
  <si>
    <t>Друг всеобхватен доход за периода</t>
  </si>
  <si>
    <t>Общ всеобхватен доход за периода</t>
  </si>
  <si>
    <t>Прехвърляне на преоценъчен резерв в неразпределена печалба</t>
  </si>
  <si>
    <t>Други изменения</t>
  </si>
  <si>
    <t>Салдо към 30 юни 2016 г.</t>
  </si>
  <si>
    <t>Салдо към 1 януари 2015 г.</t>
  </si>
  <si>
    <t>Прехвърляне на преоценка в неразпределената печалба</t>
  </si>
  <si>
    <t>Салдо към 30 юни 2015 г.</t>
  </si>
  <si>
    <t>за периода, приключващ на 30 юни</t>
  </si>
  <si>
    <t xml:space="preserve">Отчет за финансовото състояние   </t>
  </si>
  <si>
    <t>за периода, приключващна 30 юни</t>
  </si>
  <si>
    <t>Отчет за промените в собствения капитал за периода, приключващ на 30 юни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</si>
</sst>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_(* #,##0_);_(* \(#,##0\);_(* &quot;-&quot;_);_(@_)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OpalB"/>
    </font>
    <font>
      <b/>
      <sz val="11"/>
      <color indexed="8"/>
      <name val="Garamond"/>
      <family val="1"/>
      <charset val="204"/>
    </font>
    <font>
      <b/>
      <sz val="11"/>
      <name val="Garamond"/>
      <family val="1"/>
      <charset val="204"/>
    </font>
    <font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sz val="11"/>
      <name val="Garamond"/>
      <family val="1"/>
      <charset val="204"/>
    </font>
    <font>
      <b/>
      <sz val="12"/>
      <color theme="1"/>
      <name val="Garamond"/>
      <family val="1"/>
      <charset val="204"/>
    </font>
    <font>
      <sz val="12"/>
      <color theme="1"/>
      <name val="Garamond"/>
      <family val="1"/>
      <charset val="204"/>
    </font>
    <font>
      <b/>
      <sz val="12"/>
      <name val="Garamond"/>
      <family val="1"/>
      <charset val="204"/>
    </font>
    <font>
      <sz val="12"/>
      <name val="Garamond"/>
      <family val="1"/>
      <charset val="204"/>
    </font>
    <font>
      <b/>
      <sz val="11"/>
      <color rgb="FF000000"/>
      <name val="Garamond"/>
      <family val="1"/>
      <charset val="204"/>
    </font>
    <font>
      <sz val="11"/>
      <color rgb="FF000000"/>
      <name val="Garamond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15" fontId="3" fillId="0" borderId="0" xfId="2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wrapText="1"/>
    </xf>
    <xf numFmtId="16" fontId="4" fillId="0" borderId="0" xfId="0" applyNumberFormat="1" applyFont="1" applyFill="1" applyBorder="1" applyAlignment="1">
      <alignment horizontal="right" wrapText="1"/>
    </xf>
    <xf numFmtId="0" fontId="5" fillId="0" borderId="0" xfId="0" applyFont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6" fillId="0" borderId="0" xfId="0" applyFont="1"/>
    <xf numFmtId="164" fontId="7" fillId="0" borderId="0" xfId="0" applyNumberFormat="1" applyFont="1" applyFill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Fill="1" applyAlignment="1">
      <alignment horizontal="right" vertical="center" wrapText="1"/>
    </xf>
    <xf numFmtId="164" fontId="6" fillId="0" borderId="2" xfId="0" applyNumberFormat="1" applyFont="1" applyBorder="1"/>
    <xf numFmtId="0" fontId="8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4" fontId="10" fillId="0" borderId="0" xfId="0" applyNumberFormat="1" applyFont="1" applyFill="1" applyAlignment="1">
      <alignment horizontal="right" wrapText="1"/>
    </xf>
    <xf numFmtId="16" fontId="10" fillId="0" borderId="0" xfId="0" applyNumberFormat="1" applyFont="1" applyFill="1" applyBorder="1" applyAlignment="1">
      <alignment horizontal="right" wrapText="1"/>
    </xf>
    <xf numFmtId="164" fontId="11" fillId="0" borderId="0" xfId="0" applyNumberFormat="1" applyFont="1" applyFill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164" fontId="10" fillId="0" borderId="0" xfId="0" applyNumberFormat="1" applyFont="1" applyFill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49" fontId="4" fillId="0" borderId="0" xfId="2" applyNumberFormat="1" applyFont="1" applyFill="1" applyBorder="1" applyAlignment="1">
      <alignment horizontal="right"/>
    </xf>
    <xf numFmtId="0" fontId="8" fillId="0" borderId="0" xfId="0" applyFont="1"/>
    <xf numFmtId="49" fontId="5" fillId="0" borderId="0" xfId="0" applyNumberFormat="1" applyFont="1"/>
    <xf numFmtId="164" fontId="7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4" fillId="0" borderId="0" xfId="0" applyFont="1" applyFill="1" applyBorder="1" applyAlignment="1"/>
    <xf numFmtId="164" fontId="5" fillId="0" borderId="0" xfId="0" applyNumberFormat="1" applyFont="1"/>
    <xf numFmtId="0" fontId="1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3" fontId="5" fillId="0" borderId="0" xfId="1" applyFont="1"/>
    <xf numFmtId="0" fontId="5" fillId="0" borderId="0" xfId="0" applyFont="1" applyAlignment="1">
      <alignment vertical="center" wrapText="1"/>
    </xf>
  </cellXfs>
  <cellStyles count="3">
    <cellStyle name="Comma" xfId="1" builtinId="3"/>
    <cellStyle name="Normal" xfId="0" builtinId="0"/>
    <cellStyle name="Normal_BA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TCHETI2016/06.2016/FO_TOTAL_0616_tem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TCHETI2016/06.2016/zlatka/FS%20MMI_30.06.2016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BS_IFRS"/>
      <sheetName val="IS_IFRS"/>
      <sheetName val="CF"/>
      <sheetName val="ЕQUITY_MOV"/>
      <sheetName val="ОПР"/>
      <sheetName val="баланс"/>
      <sheetName val="ПП"/>
      <sheetName val="609и_други"/>
      <sheetName val="609_за нетиране"/>
      <sheetName val="703"/>
      <sheetName val="709"/>
      <sheetName val="709_за нетиране"/>
      <sheetName val="PROVISIONS"/>
      <sheetName val="Б_други"/>
      <sheetName val="421 и 465"/>
      <sheetName val="svarzani lica"/>
      <sheetName val="Vzem_Zadaljeniq"/>
      <sheetName val="TABLICA_IAP"/>
      <sheetName val="TEXT_IAP"/>
      <sheetName val="OBOR_VED_0415"/>
      <sheetName val="Общи показатели"/>
      <sheetName val="ОД"/>
      <sheetName val="ФД"/>
    </sheetNames>
    <sheetDataSet>
      <sheetData sheetId="0">
        <row r="2">
          <cell r="B2">
            <v>42551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-1"/>
      <sheetName val="СК"/>
      <sheetName val="ПП"/>
      <sheetName val="НА"/>
      <sheetName val="ИМС"/>
      <sheetName val="Инвестиции РП"/>
      <sheetName val="Др.ФА"/>
      <sheetName val="МЗ"/>
      <sheetName val="Търг вз"/>
      <sheetName val="ПС"/>
      <sheetName val="Собст Кап"/>
      <sheetName val="заеми"/>
      <sheetName val="Отсрочени данъци"/>
      <sheetName val="Търг зад"/>
      <sheetName val="Персонал-пенсии и тек"/>
      <sheetName val="провизии"/>
      <sheetName val="ОВД"/>
      <sheetName val=" Приходи"/>
      <sheetName val="Разходи"/>
      <sheetName val="СЛ-сделки"/>
      <sheetName val="СЛ-Салда"/>
      <sheetName val="риск"/>
      <sheetName val="риск-продълж"/>
      <sheetName val="други"/>
    </sheetNames>
    <sheetDataSet>
      <sheetData sheetId="0">
        <row r="33">
          <cell r="C33">
            <v>69810</v>
          </cell>
        </row>
        <row r="34">
          <cell r="C34">
            <v>171460</v>
          </cell>
        </row>
        <row r="35">
          <cell r="C35">
            <v>-28690</v>
          </cell>
        </row>
        <row r="36">
          <cell r="C36">
            <v>574946</v>
          </cell>
        </row>
        <row r="37">
          <cell r="C37">
            <v>28227</v>
          </cell>
        </row>
        <row r="38">
          <cell r="C38">
            <v>815753</v>
          </cell>
        </row>
      </sheetData>
      <sheetData sheetId="1">
        <row r="12">
          <cell r="F12">
            <v>-18368</v>
          </cell>
        </row>
        <row r="13">
          <cell r="G13">
            <v>-1148</v>
          </cell>
        </row>
        <row r="17">
          <cell r="B17">
            <v>69810</v>
          </cell>
          <cell r="C17">
            <v>171460</v>
          </cell>
          <cell r="D17">
            <v>574946</v>
          </cell>
          <cell r="E17">
            <v>-28690</v>
          </cell>
          <cell r="F17">
            <v>28227</v>
          </cell>
          <cell r="G17">
            <v>815753</v>
          </cell>
        </row>
        <row r="27">
          <cell r="G27">
            <v>22732</v>
          </cell>
        </row>
        <row r="28">
          <cell r="G28">
            <v>86275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0">
          <cell r="C30">
            <v>-18368</v>
          </cell>
          <cell r="E30">
            <v>22732</v>
          </cell>
        </row>
        <row r="43">
          <cell r="C43">
            <v>-1148</v>
          </cell>
        </row>
        <row r="48">
          <cell r="C48">
            <v>-1148</v>
          </cell>
          <cell r="E48">
            <v>86275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>
      <selection activeCell="E57" sqref="E57"/>
    </sheetView>
  </sheetViews>
  <sheetFormatPr defaultColWidth="12" defaultRowHeight="14.4"/>
  <cols>
    <col min="1" max="1" width="46.6640625" style="4" customWidth="1"/>
    <col min="2" max="2" width="13.33203125" style="4" customWidth="1"/>
    <col min="3" max="3" width="4.6640625" style="4" customWidth="1"/>
    <col min="4" max="4" width="15.5546875" style="4" customWidth="1"/>
    <col min="5" max="16384" width="12" style="4"/>
  </cols>
  <sheetData>
    <row r="1" spans="1:6">
      <c r="A1" s="7" t="s">
        <v>46</v>
      </c>
    </row>
    <row r="3" spans="1:6" ht="15" customHeight="1">
      <c r="A3" s="10" t="s">
        <v>112</v>
      </c>
      <c r="B3" s="33"/>
      <c r="C3" s="33"/>
      <c r="D3" s="33"/>
      <c r="E3" s="33"/>
      <c r="F3" s="33"/>
    </row>
    <row r="4" spans="1:6">
      <c r="A4" s="10" t="s">
        <v>111</v>
      </c>
    </row>
    <row r="6" spans="1:6" ht="37.950000000000003" customHeight="1">
      <c r="A6" s="1"/>
      <c r="B6" s="2" t="s">
        <v>11</v>
      </c>
      <c r="C6" s="3"/>
      <c r="D6" s="2" t="s">
        <v>12</v>
      </c>
    </row>
    <row r="7" spans="1:6">
      <c r="B7" s="5" t="s">
        <v>13</v>
      </c>
      <c r="C7" s="6"/>
      <c r="D7" s="5" t="s">
        <v>13</v>
      </c>
    </row>
    <row r="8" spans="1:6" s="7" customFormat="1">
      <c r="A8" s="7" t="s">
        <v>7</v>
      </c>
    </row>
    <row r="9" spans="1:6">
      <c r="A9" s="7" t="s">
        <v>8</v>
      </c>
    </row>
    <row r="10" spans="1:6">
      <c r="A10" s="4" t="s">
        <v>14</v>
      </c>
      <c r="B10" s="8">
        <v>2424</v>
      </c>
      <c r="C10" s="8"/>
      <c r="D10" s="8">
        <v>913</v>
      </c>
    </row>
    <row r="11" spans="1:6">
      <c r="A11" s="4" t="s">
        <v>15</v>
      </c>
      <c r="B11" s="8">
        <v>838646</v>
      </c>
      <c r="C11" s="8"/>
      <c r="D11" s="8">
        <v>865361</v>
      </c>
    </row>
    <row r="12" spans="1:6">
      <c r="A12" s="4" t="s">
        <v>16</v>
      </c>
      <c r="B12" s="8">
        <v>149</v>
      </c>
      <c r="C12" s="8"/>
      <c r="D12" s="8">
        <v>149</v>
      </c>
    </row>
    <row r="13" spans="1:6">
      <c r="A13" s="4" t="s">
        <v>17</v>
      </c>
      <c r="B13" s="8">
        <v>14530</v>
      </c>
      <c r="C13" s="8"/>
      <c r="D13" s="8">
        <v>14530</v>
      </c>
    </row>
    <row r="14" spans="1:6" hidden="1">
      <c r="A14" s="4" t="s">
        <v>18</v>
      </c>
      <c r="B14" s="8"/>
      <c r="C14" s="8"/>
      <c r="D14" s="8"/>
    </row>
    <row r="15" spans="1:6" s="7" customFormat="1" ht="15" thickBot="1">
      <c r="A15" s="7" t="s">
        <v>8</v>
      </c>
      <c r="B15" s="9">
        <f>SUM(B10:B14)</f>
        <v>855749</v>
      </c>
      <c r="C15" s="8"/>
      <c r="D15" s="9">
        <f>SUM(D10:D14)</f>
        <v>880953</v>
      </c>
    </row>
    <row r="16" spans="1:6" ht="15" thickTop="1">
      <c r="B16" s="8"/>
      <c r="C16" s="8"/>
      <c r="D16" s="8"/>
    </row>
    <row r="17" spans="1:6" s="7" customFormat="1">
      <c r="A17" s="7" t="s">
        <v>19</v>
      </c>
      <c r="B17" s="8"/>
      <c r="C17" s="8"/>
      <c r="D17" s="8"/>
    </row>
    <row r="18" spans="1:6">
      <c r="A18" s="4" t="s">
        <v>20</v>
      </c>
      <c r="B18" s="8">
        <v>126067</v>
      </c>
      <c r="C18" s="8"/>
      <c r="D18" s="8">
        <v>99987</v>
      </c>
    </row>
    <row r="19" spans="1:6">
      <c r="A19" s="4" t="s">
        <v>21</v>
      </c>
      <c r="B19" s="8">
        <f>34349</f>
        <v>34349</v>
      </c>
      <c r="C19" s="8"/>
      <c r="D19" s="8">
        <v>147322</v>
      </c>
    </row>
    <row r="20" spans="1:6">
      <c r="A20" s="4" t="s">
        <v>22</v>
      </c>
      <c r="B20" s="8">
        <f>83821+994</f>
        <v>84815</v>
      </c>
      <c r="C20" s="8"/>
      <c r="D20" s="8">
        <v>311524</v>
      </c>
    </row>
    <row r="21" spans="1:6">
      <c r="A21" s="4" t="s">
        <v>23</v>
      </c>
      <c r="B21" s="8">
        <v>300</v>
      </c>
      <c r="C21" s="8"/>
      <c r="D21" s="8">
        <v>0</v>
      </c>
    </row>
    <row r="22" spans="1:6">
      <c r="A22" s="4" t="s">
        <v>24</v>
      </c>
      <c r="B22" s="8">
        <v>62450</v>
      </c>
      <c r="C22" s="8"/>
      <c r="D22" s="8">
        <v>18552</v>
      </c>
    </row>
    <row r="23" spans="1:6" s="7" customFormat="1" ht="15" thickBot="1">
      <c r="A23" s="7" t="s">
        <v>19</v>
      </c>
      <c r="B23" s="9">
        <f>SUM(B18:B22)</f>
        <v>307981</v>
      </c>
      <c r="C23" s="8"/>
      <c r="D23" s="9">
        <f>SUM(D18:D22)</f>
        <v>577385</v>
      </c>
    </row>
    <row r="24" spans="1:6" ht="15" thickTop="1">
      <c r="B24" s="8"/>
      <c r="C24" s="8"/>
      <c r="D24" s="8"/>
    </row>
    <row r="25" spans="1:6" s="7" customFormat="1" ht="15" thickBot="1">
      <c r="A25" s="7" t="s">
        <v>9</v>
      </c>
      <c r="B25" s="9">
        <f>B15+B23</f>
        <v>1163730</v>
      </c>
      <c r="C25" s="8"/>
      <c r="D25" s="9">
        <f>D15+D23</f>
        <v>1458338</v>
      </c>
    </row>
    <row r="26" spans="1:6" ht="15" thickTop="1">
      <c r="B26" s="8"/>
      <c r="C26" s="8"/>
      <c r="D26" s="8"/>
    </row>
    <row r="27" spans="1:6">
      <c r="A27" s="10" t="s">
        <v>25</v>
      </c>
      <c r="B27" s="8"/>
      <c r="C27" s="8"/>
      <c r="D27" s="8"/>
    </row>
    <row r="28" spans="1:6">
      <c r="B28" s="8"/>
      <c r="C28" s="8"/>
      <c r="D28" s="8"/>
    </row>
    <row r="29" spans="1:6" ht="28.8">
      <c r="B29" s="2" t="str">
        <f>B6</f>
        <v>30 юни '2016</v>
      </c>
      <c r="C29" s="3"/>
      <c r="D29" s="2" t="s">
        <v>12</v>
      </c>
      <c r="F29" s="2"/>
    </row>
    <row r="30" spans="1:6">
      <c r="B30" s="5" t="s">
        <v>13</v>
      </c>
      <c r="C30" s="6"/>
      <c r="D30" s="5" t="s">
        <v>13</v>
      </c>
    </row>
    <row r="31" spans="1:6" s="7" customFormat="1">
      <c r="A31" s="7" t="s">
        <v>26</v>
      </c>
      <c r="B31" s="11"/>
      <c r="C31" s="11"/>
      <c r="D31" s="11"/>
    </row>
    <row r="32" spans="1:6" s="7" customFormat="1">
      <c r="A32" s="7" t="s">
        <v>27</v>
      </c>
      <c r="B32" s="11"/>
      <c r="C32" s="11"/>
      <c r="D32" s="11"/>
    </row>
    <row r="33" spans="1:7">
      <c r="A33" s="4" t="s">
        <v>28</v>
      </c>
      <c r="B33" s="8">
        <v>69810</v>
      </c>
      <c r="C33" s="8"/>
      <c r="D33" s="8">
        <v>69810</v>
      </c>
    </row>
    <row r="34" spans="1:7">
      <c r="A34" s="4" t="s">
        <v>29</v>
      </c>
      <c r="B34" s="8">
        <v>171460</v>
      </c>
      <c r="C34" s="8"/>
      <c r="D34" s="8">
        <v>171460</v>
      </c>
    </row>
    <row r="35" spans="1:7">
      <c r="A35" s="4" t="s">
        <v>30</v>
      </c>
      <c r="B35" s="8">
        <v>-28690</v>
      </c>
      <c r="C35" s="8"/>
      <c r="D35" s="8">
        <v>-27542</v>
      </c>
    </row>
    <row r="36" spans="1:7">
      <c r="A36" s="4" t="s">
        <v>31</v>
      </c>
      <c r="B36" s="8">
        <v>574946</v>
      </c>
      <c r="C36" s="8"/>
      <c r="D36" s="8">
        <v>577369</v>
      </c>
    </row>
    <row r="37" spans="1:7">
      <c r="A37" s="4" t="s">
        <v>32</v>
      </c>
      <c r="B37" s="8">
        <f>27233+994</f>
        <v>28227</v>
      </c>
      <c r="C37" s="8"/>
      <c r="D37" s="8">
        <v>45489</v>
      </c>
    </row>
    <row r="38" spans="1:7" s="7" customFormat="1" ht="15" thickBot="1">
      <c r="A38" s="7" t="s">
        <v>33</v>
      </c>
      <c r="B38" s="9">
        <f>SUM(B33:B37)</f>
        <v>815753</v>
      </c>
      <c r="C38" s="11"/>
      <c r="D38" s="9">
        <f>SUM(D33:D37)</f>
        <v>836586</v>
      </c>
    </row>
    <row r="39" spans="1:7" ht="15" thickTop="1">
      <c r="B39" s="8"/>
      <c r="C39" s="8"/>
      <c r="D39" s="8"/>
    </row>
    <row r="40" spans="1:7">
      <c r="A40" s="7" t="s">
        <v>34</v>
      </c>
      <c r="B40" s="8"/>
      <c r="C40" s="8"/>
      <c r="D40" s="8"/>
    </row>
    <row r="41" spans="1:7">
      <c r="A41" s="7" t="s">
        <v>10</v>
      </c>
      <c r="B41" s="8"/>
      <c r="C41" s="8"/>
      <c r="D41" s="8"/>
    </row>
    <row r="42" spans="1:7">
      <c r="A42" s="4" t="s">
        <v>35</v>
      </c>
      <c r="B42" s="8">
        <v>2280</v>
      </c>
      <c r="C42" s="8"/>
      <c r="D42" s="8">
        <v>2280</v>
      </c>
    </row>
    <row r="43" spans="1:7">
      <c r="A43" s="4" t="s">
        <v>36</v>
      </c>
      <c r="B43" s="8">
        <v>66813</v>
      </c>
      <c r="C43" s="8"/>
      <c r="D43" s="8">
        <v>63518</v>
      </c>
    </row>
    <row r="44" spans="1:7">
      <c r="A44" s="4" t="s">
        <v>37</v>
      </c>
      <c r="B44" s="8">
        <v>29738</v>
      </c>
      <c r="C44" s="8"/>
      <c r="D44" s="8">
        <v>21243</v>
      </c>
    </row>
    <row r="45" spans="1:7">
      <c r="A45" s="4" t="s">
        <v>38</v>
      </c>
      <c r="B45" s="8">
        <v>101918</v>
      </c>
      <c r="C45" s="8"/>
      <c r="D45" s="8">
        <v>100068</v>
      </c>
    </row>
    <row r="46" spans="1:7">
      <c r="A46" s="4" t="s">
        <v>39</v>
      </c>
      <c r="B46" s="8">
        <v>17925</v>
      </c>
      <c r="C46" s="8"/>
      <c r="D46" s="8">
        <v>18408</v>
      </c>
    </row>
    <row r="47" spans="1:7">
      <c r="A47" s="4" t="s">
        <v>40</v>
      </c>
      <c r="B47" s="8">
        <v>27306</v>
      </c>
      <c r="C47" s="8"/>
      <c r="D47" s="8">
        <f>46516-18393</f>
        <v>28123</v>
      </c>
      <c r="G47" s="8"/>
    </row>
    <row r="48" spans="1:7" s="7" customFormat="1" ht="15" thickBot="1">
      <c r="A48" s="7" t="s">
        <v>10</v>
      </c>
      <c r="B48" s="9">
        <f>SUM(B42:B47)</f>
        <v>245980</v>
      </c>
      <c r="C48" s="11"/>
      <c r="D48" s="9">
        <f>SUM(D42:D47)</f>
        <v>233640</v>
      </c>
    </row>
    <row r="49" spans="1:4" ht="15" thickTop="1">
      <c r="B49" s="8"/>
      <c r="C49" s="8"/>
      <c r="D49" s="8"/>
    </row>
    <row r="50" spans="1:4" s="7" customFormat="1">
      <c r="A50" s="7" t="s">
        <v>41</v>
      </c>
      <c r="B50" s="11"/>
      <c r="C50" s="11"/>
      <c r="D50" s="11"/>
    </row>
    <row r="51" spans="1:4">
      <c r="A51" s="4" t="s">
        <v>39</v>
      </c>
      <c r="B51" s="8">
        <v>24861</v>
      </c>
      <c r="C51" s="8"/>
      <c r="D51" s="8">
        <v>115853</v>
      </c>
    </row>
    <row r="52" spans="1:4">
      <c r="A52" s="4" t="s">
        <v>37</v>
      </c>
      <c r="B52" s="8">
        <v>48322</v>
      </c>
      <c r="C52" s="8"/>
      <c r="D52" s="8">
        <v>187080</v>
      </c>
    </row>
    <row r="53" spans="1:4">
      <c r="A53" s="4" t="s">
        <v>35</v>
      </c>
      <c r="B53" s="4">
        <v>2</v>
      </c>
      <c r="D53" s="4">
        <v>44517</v>
      </c>
    </row>
    <row r="54" spans="1:4">
      <c r="A54" s="4" t="s">
        <v>42</v>
      </c>
      <c r="B54" s="4">
        <v>27487</v>
      </c>
      <c r="D54" s="4">
        <f>32287+1387</f>
        <v>33674</v>
      </c>
    </row>
    <row r="55" spans="1:4">
      <c r="A55" s="4" t="s">
        <v>43</v>
      </c>
      <c r="D55" s="4">
        <v>5663</v>
      </c>
    </row>
    <row r="56" spans="1:4">
      <c r="A56" s="4" t="s">
        <v>38</v>
      </c>
      <c r="B56" s="4">
        <v>1325</v>
      </c>
      <c r="D56" s="4">
        <v>1325</v>
      </c>
    </row>
    <row r="57" spans="1:4" s="7" customFormat="1" ht="15" thickBot="1">
      <c r="A57" s="7" t="s">
        <v>41</v>
      </c>
      <c r="B57" s="12">
        <f>SUM(B51:B56)</f>
        <v>101997</v>
      </c>
      <c r="D57" s="12">
        <f>SUM(D51:D56)</f>
        <v>388112</v>
      </c>
    </row>
    <row r="58" spans="1:4" ht="15" thickTop="1"/>
    <row r="59" spans="1:4" s="7" customFormat="1" ht="15" thickBot="1">
      <c r="A59" s="7" t="s">
        <v>44</v>
      </c>
      <c r="B59" s="12">
        <f>B48+B57</f>
        <v>347977</v>
      </c>
      <c r="D59" s="12">
        <f>D48+D57</f>
        <v>621752</v>
      </c>
    </row>
    <row r="60" spans="1:4" ht="15" thickTop="1"/>
    <row r="61" spans="1:4" ht="15" thickBot="1">
      <c r="A61" s="7" t="s">
        <v>45</v>
      </c>
      <c r="B61" s="12">
        <f>B38+B59</f>
        <v>1163730</v>
      </c>
      <c r="C61" s="7"/>
      <c r="D61" s="12">
        <f>D38+D59</f>
        <v>1458338</v>
      </c>
    </row>
    <row r="62" spans="1:4" ht="15" thickTop="1">
      <c r="B62" s="34">
        <f>B25-B61</f>
        <v>0</v>
      </c>
      <c r="D62" s="34">
        <f>D25-D61</f>
        <v>0</v>
      </c>
    </row>
    <row r="64" spans="1:4">
      <c r="A64" s="4" t="s">
        <v>3</v>
      </c>
    </row>
    <row r="66" spans="1:1">
      <c r="A66" s="4" t="s">
        <v>4</v>
      </c>
    </row>
    <row r="69" spans="1:1">
      <c r="A69" s="4" t="s">
        <v>5</v>
      </c>
    </row>
    <row r="71" spans="1:1">
      <c r="A71" s="4" t="s">
        <v>6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25" workbookViewId="0">
      <selection activeCell="G36" sqref="G36"/>
    </sheetView>
  </sheetViews>
  <sheetFormatPr defaultColWidth="12" defaultRowHeight="14.4"/>
  <cols>
    <col min="1" max="1" width="46.88671875" style="4" customWidth="1"/>
    <col min="2" max="2" width="12" style="4"/>
    <col min="3" max="3" width="5" style="4" customWidth="1"/>
    <col min="4" max="16384" width="12" style="4"/>
  </cols>
  <sheetData>
    <row r="1" spans="1:9">
      <c r="A1" s="7" t="s">
        <v>46</v>
      </c>
    </row>
    <row r="3" spans="1:9">
      <c r="A3" s="10" t="s">
        <v>78</v>
      </c>
    </row>
    <row r="4" spans="1:9">
      <c r="A4" s="4" t="s">
        <v>111</v>
      </c>
    </row>
    <row r="5" spans="1:9" ht="15.6">
      <c r="B5" s="27" t="s">
        <v>48</v>
      </c>
      <c r="D5" s="27" t="s">
        <v>48</v>
      </c>
      <c r="F5" s="26"/>
      <c r="G5" s="2"/>
      <c r="H5" s="3"/>
      <c r="I5" s="2"/>
    </row>
    <row r="6" spans="1:9" ht="28.8">
      <c r="B6" s="2" t="s">
        <v>79</v>
      </c>
      <c r="C6" s="3"/>
      <c r="D6" s="2" t="s">
        <v>80</v>
      </c>
      <c r="F6" s="28"/>
      <c r="G6" s="5"/>
      <c r="H6" s="6"/>
      <c r="I6" s="5"/>
    </row>
    <row r="7" spans="1:9">
      <c r="B7" s="5" t="s">
        <v>13</v>
      </c>
      <c r="C7" s="6"/>
      <c r="D7" s="5" t="s">
        <v>13</v>
      </c>
    </row>
    <row r="8" spans="1:9">
      <c r="A8" s="4" t="s">
        <v>81</v>
      </c>
      <c r="B8" s="8">
        <v>213902</v>
      </c>
      <c r="C8" s="8"/>
      <c r="D8" s="8">
        <v>256165</v>
      </c>
    </row>
    <row r="9" spans="1:9" s="7" customFormat="1" ht="15" thickBot="1">
      <c r="A9" s="4" t="s">
        <v>82</v>
      </c>
      <c r="B9" s="29">
        <v>5290</v>
      </c>
      <c r="C9" s="8"/>
      <c r="D9" s="29">
        <v>5675</v>
      </c>
    </row>
    <row r="10" spans="1:9">
      <c r="A10" s="7" t="s">
        <v>83</v>
      </c>
      <c r="B10" s="11">
        <f>SUM(B8:B9)</f>
        <v>219192</v>
      </c>
      <c r="C10" s="11"/>
      <c r="D10" s="11">
        <f>SUM(D8:D9)</f>
        <v>261840</v>
      </c>
    </row>
    <row r="11" spans="1:9">
      <c r="B11" s="8"/>
      <c r="C11" s="8"/>
      <c r="D11" s="8"/>
    </row>
    <row r="12" spans="1:9" ht="28.8">
      <c r="A12" s="30" t="s">
        <v>84</v>
      </c>
      <c r="B12" s="8">
        <v>13828</v>
      </c>
      <c r="C12" s="8"/>
      <c r="D12" s="8">
        <v>8198</v>
      </c>
    </row>
    <row r="13" spans="1:9" ht="28.8">
      <c r="A13" s="30" t="s">
        <v>85</v>
      </c>
      <c r="B13" s="8">
        <v>1360</v>
      </c>
      <c r="C13" s="8"/>
      <c r="D13" s="8">
        <v>1627</v>
      </c>
    </row>
    <row r="14" spans="1:9">
      <c r="B14" s="8"/>
      <c r="C14" s="8"/>
      <c r="D14" s="8"/>
    </row>
    <row r="15" spans="1:9">
      <c r="A15" s="4" t="s">
        <v>0</v>
      </c>
      <c r="B15" s="8">
        <v>-73691</v>
      </c>
      <c r="C15" s="8"/>
      <c r="D15" s="8">
        <v>-66814</v>
      </c>
    </row>
    <row r="16" spans="1:9">
      <c r="A16" s="4" t="s">
        <v>1</v>
      </c>
      <c r="B16" s="8">
        <v>-19819</v>
      </c>
      <c r="C16" s="8"/>
      <c r="D16" s="8">
        <v>-21808</v>
      </c>
    </row>
    <row r="17" spans="1:4">
      <c r="A17" s="4" t="s">
        <v>86</v>
      </c>
      <c r="B17" s="8">
        <v>-34511</v>
      </c>
      <c r="C17" s="8"/>
      <c r="D17" s="8">
        <v>-31542</v>
      </c>
    </row>
    <row r="18" spans="1:4">
      <c r="A18" s="4" t="s">
        <v>2</v>
      </c>
      <c r="B18" s="8">
        <v>-107224</v>
      </c>
      <c r="C18" s="8"/>
      <c r="D18" s="8">
        <v>-106158</v>
      </c>
    </row>
    <row r="19" spans="1:4">
      <c r="A19" s="4" t="s">
        <v>87</v>
      </c>
      <c r="B19" s="8">
        <v>-1850</v>
      </c>
      <c r="C19" s="8"/>
      <c r="D19" s="8">
        <v>-3041</v>
      </c>
    </row>
    <row r="20" spans="1:4">
      <c r="A20" s="4" t="s">
        <v>88</v>
      </c>
      <c r="B20" s="8">
        <v>0</v>
      </c>
      <c r="C20" s="8"/>
      <c r="D20" s="8">
        <v>-3186</v>
      </c>
    </row>
    <row r="21" spans="1:4" s="7" customFormat="1" ht="15" thickBot="1">
      <c r="A21" s="4" t="s">
        <v>89</v>
      </c>
      <c r="B21" s="29">
        <v>-12771</v>
      </c>
      <c r="C21" s="8"/>
      <c r="D21" s="29">
        <v>-10151</v>
      </c>
    </row>
    <row r="22" spans="1:4">
      <c r="A22" s="7" t="s">
        <v>90</v>
      </c>
      <c r="B22" s="11">
        <f>SUM(B10:B21)</f>
        <v>-15486</v>
      </c>
      <c r="C22" s="11"/>
      <c r="D22" s="11">
        <f>SUM(D10:D21)</f>
        <v>28965</v>
      </c>
    </row>
    <row r="23" spans="1:4">
      <c r="B23" s="8"/>
      <c r="C23" s="8"/>
      <c r="D23" s="8"/>
    </row>
    <row r="24" spans="1:4">
      <c r="A24" s="4" t="s">
        <v>91</v>
      </c>
      <c r="B24" s="8">
        <v>994</v>
      </c>
      <c r="C24" s="8"/>
      <c r="D24" s="8">
        <v>996</v>
      </c>
    </row>
    <row r="25" spans="1:4" s="7" customFormat="1" ht="15" thickBot="1">
      <c r="A25" s="4" t="s">
        <v>92</v>
      </c>
      <c r="B25" s="29">
        <v>-4565</v>
      </c>
      <c r="C25" s="8"/>
      <c r="D25" s="29">
        <v>-4715</v>
      </c>
    </row>
    <row r="26" spans="1:4">
      <c r="A26" s="7" t="s">
        <v>93</v>
      </c>
      <c r="B26" s="11">
        <f>SUM(B22:B25)</f>
        <v>-19057</v>
      </c>
      <c r="C26" s="11"/>
      <c r="D26" s="11">
        <f>SUM(D22:D25)</f>
        <v>25246</v>
      </c>
    </row>
    <row r="27" spans="1:4">
      <c r="B27" s="8"/>
      <c r="C27" s="8"/>
      <c r="D27" s="8"/>
    </row>
    <row r="28" spans="1:4">
      <c r="A28" s="4" t="s">
        <v>94</v>
      </c>
      <c r="B28" s="8">
        <v>689</v>
      </c>
      <c r="C28" s="8"/>
      <c r="D28" s="8">
        <v>-2514</v>
      </c>
    </row>
    <row r="29" spans="1:4">
      <c r="B29" s="8"/>
      <c r="C29" s="8"/>
      <c r="D29" s="8"/>
    </row>
    <row r="30" spans="1:4">
      <c r="A30" s="4" t="s">
        <v>95</v>
      </c>
      <c r="B30" s="11">
        <f>SUM(B26:B29)</f>
        <v>-18368</v>
      </c>
      <c r="C30" s="8"/>
      <c r="D30" s="11">
        <f>SUM(D26:D29)</f>
        <v>22732</v>
      </c>
    </row>
    <row r="31" spans="1:4">
      <c r="B31" s="8"/>
      <c r="C31" s="8"/>
      <c r="D31" s="8"/>
    </row>
    <row r="32" spans="1:4">
      <c r="B32" s="8"/>
      <c r="C32" s="8"/>
      <c r="D32" s="8"/>
    </row>
    <row r="33" spans="1:1">
      <c r="A33" s="4" t="s">
        <v>3</v>
      </c>
    </row>
    <row r="35" spans="1:1">
      <c r="A35" s="4" t="s">
        <v>4</v>
      </c>
    </row>
    <row r="38" spans="1:1">
      <c r="A38" s="4" t="s">
        <v>5</v>
      </c>
    </row>
    <row r="40" spans="1:1">
      <c r="A40" s="4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opLeftCell="A28" workbookViewId="0">
      <selection activeCell="B10" sqref="B10"/>
    </sheetView>
  </sheetViews>
  <sheetFormatPr defaultColWidth="11.88671875" defaultRowHeight="15.6"/>
  <cols>
    <col min="1" max="1" width="52.6640625" style="16" customWidth="1"/>
    <col min="2" max="2" width="14.44140625" style="14" customWidth="1"/>
    <col min="3" max="3" width="3.5546875" style="14" customWidth="1"/>
    <col min="4" max="4" width="13.88671875" style="14" customWidth="1"/>
    <col min="5" max="16384" width="11.88671875" style="14"/>
  </cols>
  <sheetData>
    <row r="1" spans="1:4">
      <c r="A1" s="13" t="s">
        <v>46</v>
      </c>
    </row>
    <row r="3" spans="1:4">
      <c r="A3" s="15" t="s">
        <v>47</v>
      </c>
    </row>
    <row r="4" spans="1:4">
      <c r="A4" s="15" t="s">
        <v>113</v>
      </c>
    </row>
    <row r="5" spans="1:4">
      <c r="B5" s="17" t="s">
        <v>48</v>
      </c>
      <c r="C5" s="18"/>
      <c r="D5" s="17" t="s">
        <v>48</v>
      </c>
    </row>
    <row r="6" spans="1:4">
      <c r="B6" s="19" t="s">
        <v>49</v>
      </c>
      <c r="C6" s="20"/>
      <c r="D6" s="19" t="s">
        <v>49</v>
      </c>
    </row>
    <row r="7" spans="1:4">
      <c r="A7" s="13"/>
      <c r="B7" s="17" t="s">
        <v>50</v>
      </c>
      <c r="C7" s="18"/>
      <c r="D7" s="17" t="s">
        <v>51</v>
      </c>
    </row>
    <row r="8" spans="1:4">
      <c r="A8" s="13" t="s">
        <v>52</v>
      </c>
      <c r="B8" s="21"/>
      <c r="C8" s="21"/>
      <c r="D8" s="21"/>
    </row>
    <row r="9" spans="1:4">
      <c r="A9" s="16" t="s">
        <v>53</v>
      </c>
      <c r="B9" s="21">
        <v>538841</v>
      </c>
      <c r="C9" s="21"/>
      <c r="D9" s="21">
        <v>184418</v>
      </c>
    </row>
    <row r="10" spans="1:4">
      <c r="A10" s="16" t="s">
        <v>54</v>
      </c>
      <c r="B10" s="21">
        <v>8546</v>
      </c>
      <c r="C10" s="21"/>
      <c r="D10" s="21">
        <v>7294</v>
      </c>
    </row>
    <row r="11" spans="1:4">
      <c r="A11" s="16" t="s">
        <v>55</v>
      </c>
      <c r="B11" s="21">
        <v>-158683</v>
      </c>
      <c r="C11" s="21"/>
      <c r="D11" s="21">
        <v>-85960</v>
      </c>
    </row>
    <row r="12" spans="1:4">
      <c r="A12" s="16" t="s">
        <v>56</v>
      </c>
      <c r="B12" s="21">
        <v>-119874</v>
      </c>
      <c r="C12" s="21"/>
      <c r="D12" s="21">
        <v>-113257</v>
      </c>
    </row>
    <row r="13" spans="1:4">
      <c r="A13" s="16" t="s">
        <v>57</v>
      </c>
      <c r="B13" s="21">
        <v>-10329</v>
      </c>
      <c r="C13" s="21"/>
      <c r="D13" s="21">
        <v>-487</v>
      </c>
    </row>
    <row r="14" spans="1:4">
      <c r="A14" s="16" t="s">
        <v>58</v>
      </c>
      <c r="B14" s="21">
        <v>-44</v>
      </c>
      <c r="C14" s="21"/>
      <c r="D14" s="21">
        <v>-20</v>
      </c>
    </row>
    <row r="15" spans="1:4">
      <c r="A15" s="16" t="s">
        <v>59</v>
      </c>
      <c r="B15" s="21">
        <v>-55093</v>
      </c>
      <c r="C15" s="21"/>
      <c r="D15" s="21">
        <v>-350</v>
      </c>
    </row>
    <row r="16" spans="1:4">
      <c r="A16" s="16" t="s">
        <v>60</v>
      </c>
      <c r="B16" s="21">
        <v>-5963</v>
      </c>
      <c r="C16" s="21"/>
      <c r="D16" s="21">
        <v>0</v>
      </c>
    </row>
    <row r="17" spans="1:4">
      <c r="A17" s="16" t="s">
        <v>61</v>
      </c>
      <c r="B17" s="21">
        <v>-5732</v>
      </c>
      <c r="C17" s="21"/>
      <c r="D17" s="21">
        <v>-1620</v>
      </c>
    </row>
    <row r="18" spans="1:4">
      <c r="A18" s="13" t="s">
        <v>62</v>
      </c>
      <c r="B18" s="22">
        <v>191669</v>
      </c>
      <c r="C18" s="21"/>
      <c r="D18" s="22">
        <v>-9982</v>
      </c>
    </row>
    <row r="19" spans="1:4">
      <c r="A19" s="13"/>
      <c r="B19" s="21"/>
      <c r="C19" s="21"/>
      <c r="D19" s="21"/>
    </row>
    <row r="20" spans="1:4">
      <c r="A20" s="13" t="s">
        <v>63</v>
      </c>
      <c r="B20" s="21"/>
      <c r="C20" s="21"/>
      <c r="D20" s="21"/>
    </row>
    <row r="21" spans="1:4">
      <c r="A21" s="16" t="s">
        <v>64</v>
      </c>
      <c r="B21" s="21">
        <v>-27317</v>
      </c>
      <c r="C21" s="21"/>
      <c r="D21" s="21">
        <v>-6537</v>
      </c>
    </row>
    <row r="22" spans="1:4" ht="31.2">
      <c r="A22" s="16" t="s">
        <v>65</v>
      </c>
      <c r="B22" s="21"/>
      <c r="C22" s="21"/>
      <c r="D22" s="21">
        <v>0</v>
      </c>
    </row>
    <row r="23" spans="1:4">
      <c r="A23" s="16" t="s">
        <v>66</v>
      </c>
      <c r="B23" s="21"/>
      <c r="C23" s="21"/>
      <c r="D23" s="21"/>
    </row>
    <row r="24" spans="1:4">
      <c r="A24" s="16" t="s">
        <v>67</v>
      </c>
      <c r="B24" s="21">
        <v>0</v>
      </c>
      <c r="C24" s="21"/>
      <c r="D24" s="21">
        <v>894</v>
      </c>
    </row>
    <row r="25" spans="1:4">
      <c r="A25" s="13" t="s">
        <v>68</v>
      </c>
      <c r="B25" s="22">
        <v>-27317</v>
      </c>
      <c r="C25" s="21"/>
      <c r="D25" s="22">
        <v>-5643</v>
      </c>
    </row>
    <row r="26" spans="1:4">
      <c r="A26" s="13"/>
      <c r="B26" s="21"/>
      <c r="C26" s="21"/>
      <c r="D26" s="21"/>
    </row>
    <row r="27" spans="1:4">
      <c r="A27" s="13" t="s">
        <v>69</v>
      </c>
      <c r="B27" s="21"/>
      <c r="C27" s="21"/>
      <c r="D27" s="21"/>
    </row>
    <row r="28" spans="1:4">
      <c r="A28" s="16" t="s">
        <v>70</v>
      </c>
      <c r="B28" s="21">
        <v>29035</v>
      </c>
      <c r="C28" s="21"/>
      <c r="D28" s="21">
        <v>190115</v>
      </c>
    </row>
    <row r="29" spans="1:4">
      <c r="A29" s="23" t="s">
        <v>71</v>
      </c>
      <c r="B29" s="21">
        <v>45000</v>
      </c>
      <c r="C29" s="21"/>
      <c r="D29" s="21">
        <v>1547</v>
      </c>
    </row>
    <row r="30" spans="1:4">
      <c r="A30" s="16" t="s">
        <v>72</v>
      </c>
      <c r="B30" s="21">
        <v>-68901</v>
      </c>
      <c r="C30" s="21"/>
      <c r="D30" s="21">
        <v>-174678</v>
      </c>
    </row>
    <row r="31" spans="1:4">
      <c r="A31" s="16" t="s">
        <v>73</v>
      </c>
      <c r="B31" s="21">
        <v>-125588</v>
      </c>
      <c r="C31" s="21"/>
      <c r="D31" s="21">
        <v>-2019</v>
      </c>
    </row>
    <row r="32" spans="1:4">
      <c r="A32" s="13" t="s">
        <v>74</v>
      </c>
      <c r="B32" s="22">
        <v>-120454</v>
      </c>
      <c r="C32" s="21"/>
      <c r="D32" s="22">
        <v>14965</v>
      </c>
    </row>
    <row r="33" spans="1:4">
      <c r="A33" s="13"/>
      <c r="B33" s="21"/>
      <c r="C33" s="21"/>
      <c r="D33" s="21"/>
    </row>
    <row r="34" spans="1:4">
      <c r="A34" s="13" t="s">
        <v>75</v>
      </c>
      <c r="B34" s="22">
        <v>43898</v>
      </c>
      <c r="C34" s="21"/>
      <c r="D34" s="22">
        <v>-660</v>
      </c>
    </row>
    <row r="35" spans="1:4" ht="31.2">
      <c r="A35" s="13" t="s">
        <v>76</v>
      </c>
      <c r="B35" s="24">
        <v>18552</v>
      </c>
      <c r="C35" s="21"/>
      <c r="D35" s="24">
        <v>1607</v>
      </c>
    </row>
    <row r="36" spans="1:4" ht="16.2" thickBot="1">
      <c r="A36" s="13" t="s">
        <v>77</v>
      </c>
      <c r="B36" s="25">
        <v>62450</v>
      </c>
      <c r="C36" s="21"/>
      <c r="D36" s="25">
        <v>947</v>
      </c>
    </row>
    <row r="37" spans="1:4" ht="16.2" thickTop="1">
      <c r="A37" s="13"/>
      <c r="B37" s="21"/>
      <c r="C37" s="21"/>
      <c r="D37" s="21"/>
    </row>
    <row r="38" spans="1:4">
      <c r="B38" s="21"/>
      <c r="C38" s="21"/>
      <c r="D38" s="21"/>
    </row>
    <row r="39" spans="1:4">
      <c r="B39" s="21"/>
      <c r="C39" s="21"/>
      <c r="D39" s="21"/>
    </row>
    <row r="40" spans="1:4">
      <c r="A40" s="16" t="s">
        <v>3</v>
      </c>
      <c r="B40" s="21"/>
      <c r="C40" s="21"/>
      <c r="D40" s="21"/>
    </row>
    <row r="41" spans="1:4">
      <c r="B41" s="21"/>
      <c r="C41" s="21"/>
      <c r="D41" s="21"/>
    </row>
    <row r="42" spans="1:4">
      <c r="A42" s="16" t="s">
        <v>4</v>
      </c>
    </row>
    <row r="45" spans="1:4">
      <c r="A45" s="16" t="s">
        <v>5</v>
      </c>
    </row>
    <row r="47" spans="1:4">
      <c r="A47" s="16" t="s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activeCell="K9" sqref="K9"/>
    </sheetView>
  </sheetViews>
  <sheetFormatPr defaultColWidth="11.88671875" defaultRowHeight="14.4"/>
  <cols>
    <col min="1" max="1" width="52.44140625" style="4" customWidth="1"/>
    <col min="2" max="2" width="13.33203125" style="4" customWidth="1"/>
    <col min="3" max="3" width="11.88671875" style="4"/>
    <col min="4" max="5" width="14.33203125" style="4" customWidth="1"/>
    <col min="6" max="6" width="14.21875" style="4" customWidth="1"/>
    <col min="7" max="7" width="14.88671875" style="4" customWidth="1"/>
    <col min="8" max="8" width="11.88671875" style="4"/>
    <col min="9" max="9" width="13.33203125" style="4" bestFit="1" customWidth="1"/>
    <col min="10" max="16384" width="11.88671875" style="4"/>
  </cols>
  <sheetData>
    <row r="1" spans="1:9">
      <c r="A1" s="7" t="s">
        <v>46</v>
      </c>
    </row>
    <row r="3" spans="1:9">
      <c r="A3" s="10" t="s">
        <v>114</v>
      </c>
    </row>
    <row r="6" spans="1:9" ht="72">
      <c r="A6" s="35" t="s">
        <v>96</v>
      </c>
      <c r="B6" s="35" t="s">
        <v>28</v>
      </c>
      <c r="C6" s="35" t="s">
        <v>97</v>
      </c>
      <c r="D6" s="35" t="s">
        <v>31</v>
      </c>
      <c r="E6" s="35" t="s">
        <v>30</v>
      </c>
      <c r="F6" s="35" t="s">
        <v>32</v>
      </c>
      <c r="G6" s="35" t="s">
        <v>33</v>
      </c>
    </row>
    <row r="7" spans="1:9">
      <c r="A7" s="32"/>
      <c r="B7" s="32"/>
      <c r="C7" s="32"/>
      <c r="D7" s="32"/>
      <c r="E7" s="32"/>
      <c r="F7" s="32"/>
      <c r="G7" s="32"/>
    </row>
    <row r="8" spans="1:9" ht="15" thickBot="1">
      <c r="A8" s="36" t="s">
        <v>98</v>
      </c>
      <c r="B8" s="9">
        <v>69810</v>
      </c>
      <c r="C8" s="9">
        <v>171460</v>
      </c>
      <c r="D8" s="9">
        <v>577369</v>
      </c>
      <c r="E8" s="9">
        <v>-27542</v>
      </c>
      <c r="F8" s="9">
        <v>45489</v>
      </c>
      <c r="G8" s="9">
        <f>SUM(B8:F8)</f>
        <v>836586</v>
      </c>
      <c r="I8" s="37"/>
    </row>
    <row r="9" spans="1:9" ht="15" thickTop="1">
      <c r="A9" s="32" t="s">
        <v>99</v>
      </c>
      <c r="B9" s="8"/>
      <c r="C9" s="8"/>
      <c r="D9" s="8"/>
      <c r="E9" s="8"/>
      <c r="F9" s="8">
        <v>-1315</v>
      </c>
      <c r="G9" s="8">
        <f>SUM(B9:F9)</f>
        <v>-1315</v>
      </c>
    </row>
    <row r="10" spans="1:9">
      <c r="A10" s="32" t="s">
        <v>100</v>
      </c>
      <c r="B10" s="8"/>
      <c r="C10" s="8"/>
      <c r="D10" s="8"/>
      <c r="E10" s="8"/>
      <c r="F10" s="8">
        <v>0</v>
      </c>
      <c r="G10" s="8">
        <f>SUM(B10:F10)</f>
        <v>0</v>
      </c>
    </row>
    <row r="11" spans="1:9">
      <c r="A11" s="35" t="s">
        <v>101</v>
      </c>
      <c r="B11" s="31">
        <f>SUM(B9:B10)</f>
        <v>0</v>
      </c>
      <c r="C11" s="31">
        <f t="shared" ref="C11:G11" si="0">SUM(C9:C10)</f>
        <v>0</v>
      </c>
      <c r="D11" s="31">
        <f t="shared" si="0"/>
        <v>0</v>
      </c>
      <c r="E11" s="31">
        <f t="shared" si="0"/>
        <v>0</v>
      </c>
      <c r="F11" s="31">
        <f t="shared" si="0"/>
        <v>-1315</v>
      </c>
      <c r="G11" s="31">
        <f t="shared" si="0"/>
        <v>-1315</v>
      </c>
    </row>
    <row r="12" spans="1:9">
      <c r="A12" s="38" t="s">
        <v>102</v>
      </c>
      <c r="B12" s="8"/>
      <c r="C12" s="8"/>
      <c r="D12" s="8"/>
      <c r="E12" s="8"/>
      <c r="F12" s="8">
        <f>[2]ОВД!C30</f>
        <v>-18368</v>
      </c>
      <c r="G12" s="8">
        <f>SUM(B12:F12)</f>
        <v>-18368</v>
      </c>
      <c r="H12" s="34">
        <f>[2]ОВД!C30-[2]СК!F12</f>
        <v>0</v>
      </c>
    </row>
    <row r="13" spans="1:9">
      <c r="A13" s="32" t="s">
        <v>103</v>
      </c>
      <c r="B13" s="8"/>
      <c r="C13" s="8"/>
      <c r="D13" s="8"/>
      <c r="E13" s="8">
        <f>[2]ОВД!C43</f>
        <v>-1148</v>
      </c>
      <c r="F13" s="8"/>
      <c r="G13" s="8">
        <f>SUM(B13:F13)</f>
        <v>-1148</v>
      </c>
      <c r="H13" s="34">
        <f>[2]ОВД!C48-[2]СК!G13</f>
        <v>0</v>
      </c>
    </row>
    <row r="14" spans="1:9">
      <c r="A14" s="36" t="s">
        <v>104</v>
      </c>
      <c r="B14" s="31">
        <f>SUM(B12:B13)</f>
        <v>0</v>
      </c>
      <c r="C14" s="31">
        <f t="shared" ref="C14:F14" si="1">SUM(C12:C13)</f>
        <v>0</v>
      </c>
      <c r="D14" s="31">
        <f t="shared" si="1"/>
        <v>0</v>
      </c>
      <c r="E14" s="31">
        <f t="shared" si="1"/>
        <v>-1148</v>
      </c>
      <c r="F14" s="31">
        <f t="shared" si="1"/>
        <v>-18368</v>
      </c>
      <c r="G14" s="31">
        <f>SUM(G12:G13)</f>
        <v>-19516</v>
      </c>
    </row>
    <row r="15" spans="1:9" ht="28.8">
      <c r="A15" s="38" t="s">
        <v>105</v>
      </c>
      <c r="B15" s="8"/>
      <c r="C15" s="8"/>
      <c r="D15" s="8">
        <v>-2423</v>
      </c>
      <c r="E15" s="8"/>
      <c r="F15" s="8">
        <v>2423</v>
      </c>
      <c r="G15" s="8">
        <f>SUM(B15:F15)</f>
        <v>0</v>
      </c>
    </row>
    <row r="16" spans="1:9">
      <c r="A16" s="32" t="s">
        <v>106</v>
      </c>
      <c r="B16" s="8"/>
      <c r="C16" s="8"/>
      <c r="D16" s="8"/>
      <c r="E16" s="8"/>
      <c r="F16" s="8">
        <v>-2</v>
      </c>
      <c r="G16" s="8">
        <f>SUM(B16:F16)</f>
        <v>-2</v>
      </c>
    </row>
    <row r="17" spans="1:9" ht="15" thickBot="1">
      <c r="A17" s="35" t="s">
        <v>107</v>
      </c>
      <c r="B17" s="9">
        <f t="shared" ref="B17:C17" si="2">B8+B11+B14+B15+B16</f>
        <v>69810</v>
      </c>
      <c r="C17" s="9">
        <f t="shared" si="2"/>
        <v>171460</v>
      </c>
      <c r="D17" s="9">
        <f>D8+D11+D14+D15+D16</f>
        <v>574946</v>
      </c>
      <c r="E17" s="9">
        <f t="shared" ref="E17" si="3">E8+E11+E14+E15+E16</f>
        <v>-28690</v>
      </c>
      <c r="F17" s="9">
        <f>F8+F11+F14+F15+F16</f>
        <v>28227</v>
      </c>
      <c r="G17" s="9">
        <f>G8+G11+G14+G15+G16</f>
        <v>815753</v>
      </c>
      <c r="I17" s="37"/>
    </row>
    <row r="18" spans="1:9" ht="15" thickTop="1">
      <c r="B18" s="34">
        <f>'[2]БАЛАНС-1'!C33-[2]СК!B17</f>
        <v>0</v>
      </c>
      <c r="C18" s="34">
        <f>'[2]БАЛАНС-1'!C34-[2]СК!C17</f>
        <v>0</v>
      </c>
      <c r="D18" s="34">
        <f>'[2]БАЛАНС-1'!C36-[2]СК!D17</f>
        <v>0</v>
      </c>
      <c r="E18" s="34">
        <f>'[2]БАЛАНС-1'!C35-[2]СК!E17</f>
        <v>0</v>
      </c>
      <c r="F18" s="34">
        <f>'[2]БАЛАНС-1'!C37-[2]СК!F17</f>
        <v>0</v>
      </c>
      <c r="G18" s="34">
        <f>'[2]БАЛАНС-1'!C38-[2]СК!G17</f>
        <v>0</v>
      </c>
    </row>
    <row r="21" spans="1:9" ht="72">
      <c r="A21" s="35" t="s">
        <v>96</v>
      </c>
      <c r="B21" s="35" t="s">
        <v>28</v>
      </c>
      <c r="C21" s="35" t="s">
        <v>97</v>
      </c>
      <c r="D21" s="35" t="s">
        <v>31</v>
      </c>
      <c r="E21" s="35" t="s">
        <v>30</v>
      </c>
      <c r="F21" s="35" t="s">
        <v>32</v>
      </c>
      <c r="G21" s="35" t="s">
        <v>33</v>
      </c>
    </row>
    <row r="22" spans="1:9">
      <c r="A22" s="32"/>
      <c r="B22" s="32"/>
      <c r="C22" s="32"/>
      <c r="D22" s="32"/>
      <c r="E22" s="32"/>
      <c r="F22" s="32"/>
      <c r="G22" s="32"/>
    </row>
    <row r="23" spans="1:9" s="7" customFormat="1" ht="15" thickBot="1">
      <c r="A23" s="36" t="s">
        <v>108</v>
      </c>
      <c r="B23" s="9">
        <v>69810</v>
      </c>
      <c r="C23" s="9">
        <v>171460</v>
      </c>
      <c r="D23" s="9">
        <v>491721</v>
      </c>
      <c r="E23" s="9">
        <v>-21730</v>
      </c>
      <c r="F23" s="9">
        <v>37817</v>
      </c>
      <c r="G23" s="9">
        <f>SUM(B23:F23)</f>
        <v>749078</v>
      </c>
    </row>
    <row r="24" spans="1:9" ht="15" thickTop="1">
      <c r="A24" s="32" t="s">
        <v>99</v>
      </c>
      <c r="B24" s="8"/>
      <c r="C24" s="8"/>
      <c r="D24" s="8"/>
      <c r="E24" s="8"/>
      <c r="F24" s="8">
        <v>-2604</v>
      </c>
      <c r="G24" s="8">
        <f>SUM(B24:F24)</f>
        <v>-2604</v>
      </c>
    </row>
    <row r="25" spans="1:9">
      <c r="A25" s="32" t="s">
        <v>100</v>
      </c>
      <c r="B25" s="8"/>
      <c r="C25" s="8"/>
      <c r="D25" s="8"/>
      <c r="E25" s="8"/>
      <c r="F25" s="8">
        <v>0</v>
      </c>
      <c r="G25" s="8">
        <f>SUM(B25:F25)</f>
        <v>0</v>
      </c>
    </row>
    <row r="26" spans="1:9" s="7" customFormat="1">
      <c r="A26" s="35" t="s">
        <v>101</v>
      </c>
      <c r="B26" s="31">
        <f>SUM(B24:B25)</f>
        <v>0</v>
      </c>
      <c r="C26" s="31">
        <f t="shared" ref="C26:G26" si="4">SUM(C24:C25)</f>
        <v>0</v>
      </c>
      <c r="D26" s="31">
        <f t="shared" si="4"/>
        <v>0</v>
      </c>
      <c r="E26" s="31">
        <f t="shared" si="4"/>
        <v>0</v>
      </c>
      <c r="F26" s="31">
        <f t="shared" si="4"/>
        <v>-2604</v>
      </c>
      <c r="G26" s="31">
        <f t="shared" si="4"/>
        <v>-2604</v>
      </c>
    </row>
    <row r="27" spans="1:9">
      <c r="A27" s="38" t="s">
        <v>102</v>
      </c>
      <c r="B27" s="8"/>
      <c r="C27" s="8"/>
      <c r="D27" s="8"/>
      <c r="E27" s="8"/>
      <c r="F27" s="8">
        <v>22732</v>
      </c>
      <c r="G27" s="8">
        <f>SUM(B27:F27)</f>
        <v>22732</v>
      </c>
      <c r="H27" s="34">
        <f>[2]ОВД!E30-[2]СК!G27</f>
        <v>0</v>
      </c>
    </row>
    <row r="28" spans="1:9">
      <c r="A28" s="38" t="s">
        <v>103</v>
      </c>
      <c r="B28" s="8"/>
      <c r="C28" s="8"/>
      <c r="D28" s="8">
        <v>93294</v>
      </c>
      <c r="E28" s="8">
        <v>-7019</v>
      </c>
      <c r="F28" s="8"/>
      <c r="G28" s="8">
        <f>SUM(B28:F28)</f>
        <v>86275</v>
      </c>
      <c r="H28" s="34">
        <f>[2]ОВД!E48-[2]СК!G28</f>
        <v>0</v>
      </c>
    </row>
    <row r="29" spans="1:9" s="7" customFormat="1">
      <c r="A29" s="36" t="s">
        <v>104</v>
      </c>
      <c r="B29" s="31">
        <f>SUM(B27:B28)</f>
        <v>0</v>
      </c>
      <c r="C29" s="31">
        <f t="shared" ref="C29:G29" si="5">SUM(C27:C28)</f>
        <v>0</v>
      </c>
      <c r="D29" s="31">
        <f t="shared" si="5"/>
        <v>93294</v>
      </c>
      <c r="E29" s="31">
        <f t="shared" si="5"/>
        <v>-7019</v>
      </c>
      <c r="F29" s="31">
        <f t="shared" si="5"/>
        <v>22732</v>
      </c>
      <c r="G29" s="31">
        <f t="shared" si="5"/>
        <v>109007</v>
      </c>
    </row>
    <row r="30" spans="1:9">
      <c r="A30" s="38" t="s">
        <v>109</v>
      </c>
      <c r="B30" s="8"/>
      <c r="C30" s="8"/>
      <c r="D30" s="8">
        <v>-829</v>
      </c>
      <c r="E30" s="8"/>
      <c r="F30" s="8">
        <v>829</v>
      </c>
      <c r="G30" s="8">
        <f>SUM(B30:F30)</f>
        <v>0</v>
      </c>
    </row>
    <row r="31" spans="1:9">
      <c r="A31" s="32" t="s">
        <v>106</v>
      </c>
      <c r="B31" s="8"/>
      <c r="C31" s="8"/>
      <c r="D31" s="8"/>
      <c r="E31" s="8"/>
      <c r="F31" s="8"/>
      <c r="G31" s="8">
        <f>SUM(B31:F31)</f>
        <v>0</v>
      </c>
    </row>
    <row r="32" spans="1:9" s="7" customFormat="1" ht="15" thickBot="1">
      <c r="A32" s="35" t="s">
        <v>110</v>
      </c>
      <c r="B32" s="9">
        <f t="shared" ref="B32:C32" si="6">B23+B26+B29+B30+B31</f>
        <v>69810</v>
      </c>
      <c r="C32" s="9">
        <f t="shared" si="6"/>
        <v>171460</v>
      </c>
      <c r="D32" s="9">
        <f>D23+D26+D29+D30+D31</f>
        <v>584186</v>
      </c>
      <c r="E32" s="9">
        <f t="shared" ref="E32" si="7">E23+E26+E29+E30+E31</f>
        <v>-28749</v>
      </c>
      <c r="F32" s="9">
        <f>F23+F26+F29+F30+F31</f>
        <v>58774</v>
      </c>
      <c r="G32" s="9">
        <f>G23+G26+G29+G30+G31</f>
        <v>855481</v>
      </c>
    </row>
    <row r="33" spans="1:7" ht="15" thickTop="1">
      <c r="B33" s="34"/>
      <c r="C33" s="34"/>
      <c r="D33" s="34"/>
      <c r="E33" s="34"/>
      <c r="F33" s="34"/>
      <c r="G33" s="34"/>
    </row>
    <row r="37" spans="1:7">
      <c r="A37" s="4" t="s">
        <v>3</v>
      </c>
    </row>
    <row r="39" spans="1:7">
      <c r="A39" s="4" t="s">
        <v>4</v>
      </c>
    </row>
    <row r="42" spans="1:7">
      <c r="A42" s="4" t="s">
        <v>5</v>
      </c>
    </row>
    <row r="44" spans="1:7">
      <c r="A44" s="4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БАЛАНС</vt:lpstr>
      <vt:lpstr>ОПР</vt:lpstr>
      <vt:lpstr>ПАРИЧЕН ПОТОК</vt:lpstr>
      <vt:lpstr>СОБСТВЕН КАПИТАЛ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Ренета Чакърова</dc:creator>
  <cp:lastModifiedBy>Гергана Стоянова</cp:lastModifiedBy>
  <dcterms:created xsi:type="dcterms:W3CDTF">2016-07-21T10:20:09Z</dcterms:created>
  <dcterms:modified xsi:type="dcterms:W3CDTF">2016-07-25T12:29:28Z</dcterms:modified>
</cp:coreProperties>
</file>